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19\333\ยุทธ แผน\แผนยุทธศาสตร์\แผนยุทธ\แผนยุทธ62\ทำแผนรพดอยหลวง6-7ตค61\"/>
    </mc:Choice>
  </mc:AlternateContent>
  <xr:revisionPtr revIDLastSave="0" documentId="13_ncr:1_{29EC3F57-8918-4744-A9F1-D84B235DA316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ตามยุทธ" sheetId="14" r:id="rId1"/>
    <sheet name="รวมโครงการรพ (cUP61 ล่าสุด)" sheetId="15" r:id="rId2"/>
    <sheet name="รวมโครงการรพ" sheetId="13" r:id="rId3"/>
    <sheet name="แผนไทย" sheetId="12" r:id="rId4"/>
    <sheet name="ประกัน ไอที" sheetId="11" r:id="rId5"/>
    <sheet name="อื่นๆ" sheetId="10" r:id="rId6"/>
    <sheet name="ปฐมภูมิ" sheetId="9" r:id="rId7"/>
    <sheet name="ER" sheetId="8" r:id="rId8"/>
    <sheet name="ทันตกรรม" sheetId="6" r:id="rId9"/>
    <sheet name="OPD" sheetId="5" r:id="rId10"/>
    <sheet name="NCD" sheetId="4" r:id="rId11"/>
    <sheet name="Sheet1" sheetId="16" r:id="rId12"/>
    <sheet name="Sheet2" sheetId="17" r:id="rId13"/>
  </sheets>
  <definedNames>
    <definedName name="_xlnm._FilterDatabase" localSheetId="0" hidden="1">ตามยุทธ!$I$1:$I$66</definedName>
    <definedName name="_xlnm._FilterDatabase" localSheetId="2" hidden="1">รวมโครงการรพ!$A$3:$J$70</definedName>
    <definedName name="_xlnm._FilterDatabase" localSheetId="1" hidden="1">'รวมโครงการรพ (cUP61 ล่าสุด)'!$A$3:$J$31</definedName>
  </definedNames>
  <calcPr calcId="181029"/>
</workbook>
</file>

<file path=xl/calcChain.xml><?xml version="1.0" encoding="utf-8"?>
<calcChain xmlns="http://schemas.openxmlformats.org/spreadsheetml/2006/main">
  <c r="D68" i="14" l="1"/>
  <c r="D67" i="14"/>
  <c r="E67" i="14"/>
  <c r="D27" i="16" l="1"/>
  <c r="D9" i="16"/>
  <c r="D8" i="16"/>
  <c r="D7" i="16"/>
  <c r="D5" i="16"/>
  <c r="D4" i="16"/>
  <c r="D3" i="16"/>
  <c r="D21" i="16" l="1"/>
  <c r="D29" i="16" s="1"/>
  <c r="D32" i="16" s="1"/>
  <c r="H29" i="15"/>
  <c r="H11" i="15"/>
  <c r="H10" i="15"/>
  <c r="H9" i="15"/>
  <c r="H7" i="15"/>
  <c r="D33" i="15"/>
  <c r="H6" i="15"/>
  <c r="H23" i="15" s="1"/>
  <c r="H5" i="15"/>
  <c r="H9" i="13"/>
  <c r="I33" i="15" l="1"/>
  <c r="J36" i="15" s="1"/>
  <c r="D21" i="13" l="1"/>
  <c r="E62" i="13" l="1"/>
  <c r="G62" i="13"/>
  <c r="D36" i="13"/>
  <c r="D35" i="13"/>
  <c r="D29" i="13"/>
  <c r="D19" i="13"/>
  <c r="H18" i="13"/>
  <c r="D17" i="13"/>
  <c r="H16" i="13"/>
  <c r="H12" i="13"/>
  <c r="D10" i="13"/>
  <c r="D8" i="13"/>
  <c r="H7" i="13"/>
  <c r="H6" i="13"/>
  <c r="H73" i="13" s="1"/>
  <c r="D60" i="13"/>
  <c r="D44" i="13"/>
  <c r="D45" i="13"/>
  <c r="H41" i="13"/>
  <c r="C12" i="5" l="1"/>
  <c r="E57" i="14" l="1"/>
  <c r="D32" i="14"/>
  <c r="D31" i="14"/>
  <c r="D19" i="14"/>
  <c r="D57" i="14" s="1"/>
  <c r="D33" i="13" l="1"/>
  <c r="D32" i="13"/>
  <c r="C14" i="9"/>
  <c r="C13" i="9"/>
  <c r="D62" i="13" l="1"/>
  <c r="D72" i="13" s="1"/>
  <c r="D9" i="12"/>
  <c r="C9" i="12"/>
  <c r="C8" i="11" l="1"/>
  <c r="C12" i="11" l="1"/>
  <c r="D12" i="11"/>
  <c r="D11" i="10"/>
  <c r="C11" i="10"/>
  <c r="D15" i="9"/>
  <c r="C15" i="9"/>
  <c r="D12" i="8"/>
  <c r="C12" i="8"/>
  <c r="D13" i="5" l="1"/>
  <c r="C13" i="5"/>
  <c r="H11" i="5"/>
  <c r="H10" i="5"/>
  <c r="H9" i="5"/>
  <c r="H8" i="5"/>
  <c r="H7" i="5"/>
  <c r="H5" i="5"/>
  <c r="H13" i="5" l="1"/>
</calcChain>
</file>

<file path=xl/sharedStrings.xml><?xml version="1.0" encoding="utf-8"?>
<sst xmlns="http://schemas.openxmlformats.org/spreadsheetml/2006/main" count="1110" uniqueCount="242">
  <si>
    <t>สรุปผลการจัดทำโครงการ ตามแผนปฎิบัติการคปสอ.ดอยหลวง จังหวัดเชียงราย ปี 2561</t>
  </si>
  <si>
    <t>คปสอ................................................................................................</t>
  </si>
  <si>
    <t>ที่</t>
  </si>
  <si>
    <t>โครงการ</t>
  </si>
  <si>
    <t>งบประมาณ</t>
  </si>
  <si>
    <t>รวมงบที่ใช้</t>
  </si>
  <si>
    <t>PM.</t>
  </si>
  <si>
    <t>ตามแผนปฎิบัติการ ปี 2561</t>
  </si>
  <si>
    <t>เงินบำรุง</t>
  </si>
  <si>
    <t>เงินPP</t>
  </si>
  <si>
    <t>งบท้องถิ่น</t>
  </si>
  <si>
    <t>งบท99</t>
  </si>
  <si>
    <t>อื่นๆ</t>
  </si>
  <si>
    <t>(บาท)</t>
  </si>
  <si>
    <t>รับผิดชอบ</t>
  </si>
  <si>
    <t>โครงการคัดกรองสุขภาพผู้ป่วยโรคความดันโลหิตสูงและโรคเบาหวานประจำปี 2562</t>
  </si>
  <si>
    <t>โครงการปรับเปลี่ยนพฤติกรรมกลุ่มเสี่ยงโรคความดันโลหิตสูงเละโรคเบาหวาน ประจำปี 2562</t>
  </si>
  <si>
    <t>โครงการพัฒนาศักยภาพ อสม.นักจัดการสุขภาพชุมชน อำเภอดอยหลวง ประจำปี 2562</t>
  </si>
  <si>
    <t>โครงการพัฒนาศักยภาพ บุคลากรทางการแพทย์ ประจำปีงบประมาณ 2562</t>
  </si>
  <si>
    <t>โครงการการปรับเปลี่ยนพฤติกรรมสุขภาพผู้ป่วยโรคเบาหวาน ความดันโลหิตสูง ที่มีCVD risk สูง</t>
  </si>
  <si>
    <t>โครงการพัฒนาระบบบริการสุขภาพสาขาโรคไม่ติดต่อเรื้อรัง</t>
  </si>
  <si>
    <t>โครงการส่งเสริมการดูแลตนเองของผู้ป่วยโรคปอดอุดกั้นเรื้อรัง (COPD) และญาติที่บ้าน (Home Oxygen)</t>
  </si>
  <si>
    <t>โครงการส่งเสริมให้ผู้ป่วยโรคปอดอุดกั้นเรื้อรัง ลด ละ เลิก บุหรี่</t>
  </si>
  <si>
    <t>รวมงบประมาณที่ใช้ทั้งหมด</t>
  </si>
  <si>
    <t xml:space="preserve">นางสาวศกุณิชญ์  วงศ์ยศ </t>
  </si>
  <si>
    <t>นางสาวศกุณิชญ์  วงศ์ยศ</t>
  </si>
  <si>
    <t>นางสาว รุ้งฤดี ก้างยาง</t>
  </si>
  <si>
    <t>นางดารุณี ปาเป็ง</t>
  </si>
  <si>
    <t>สรุปผลการจัดทำโครงการตามแผนปฏิบัติการคปสอ.   จังหวัดเชียงราย  ปี ๒๕๖๒</t>
  </si>
  <si>
    <t>คปสอ.ดอยหลวง</t>
  </si>
  <si>
    <t>โครงการตามผนปฎิบัติการ ปี ๒๕๖๒</t>
  </si>
  <si>
    <t>PM</t>
  </si>
  <si>
    <t>เงิน PP</t>
  </si>
  <si>
    <t>งบท๙๙</t>
  </si>
  <si>
    <t>โครงการแก้ไขพยาธิใบไม้ในตับและมะเร็งท่อน้ำดี/มะเร็งปอดปี ๒๕๖๒</t>
  </si>
  <si>
    <t>OPD/พว.จารีรัตน์</t>
  </si>
  <si>
    <t>โครงการให้ความรู้ผู้ป่วยที่ได้รับยา Warfarin จัดทำนวทางผู้ป่วยที่ได้รับยา wafarin</t>
  </si>
  <si>
    <t>โครงการเสริมสร้างศักยาพการดูแลตนเองเพื่อป้องกันโรคไตวาย</t>
  </si>
  <si>
    <t>OPD/พว.อรวรรณ์</t>
  </si>
  <si>
    <t>โครงการอบรมการพัฒนาการบริหารจิตของเจ้าหน้าที่รพ.ดอยหลวง</t>
  </si>
  <si>
    <t>โครงการอบรมเจ้าหน้าที่ตรวจสอบเวชระเบียน</t>
  </si>
  <si>
    <t>OPD/พิมประภา</t>
  </si>
  <si>
    <t>โครงการปรับโฉม OPD ระบบใหม่ แบบ  smart OPD</t>
  </si>
  <si>
    <t>โครงการเต้นแอโรบิคเพื่อสุขภาพเจ้าหน้าที่รพ.ดอยหลวง</t>
  </si>
  <si>
    <t>การตรวจสุขภาพช่องปากกลุ่มหญิงตั้งครรภ์บูรณการทำงานร่วมกับกลุ่มงานเวชศาสตร์ฯ</t>
  </si>
  <si>
    <t>นส.จันทร์จิรา อยู่เกียรติกุล</t>
  </si>
  <si>
    <t>การตรวจสุขภาพช่องปากกลุ่มเด็ก 0-3 ปี ได้รับการตรวจสุขภาพช่องปากและดูแลทันตสุขภาพต่อเนื่องอย่างเหมะสม บูรณการทำงานร่วมกับกลุ่มงานเวชศาสตร์ฯ</t>
  </si>
  <si>
    <t>ทพญ.กรรณิการ์ อินยาวิเลิศ</t>
  </si>
  <si>
    <t>นส.จันทร์จิรา อยู่เกียรติกุล
ทพญ.กรรณิการ์ อินยาวิเลิศ</t>
  </si>
  <si>
    <t>เด็กอายุ 3-5 ปี ในศูนย์พัฒนาเด็กเล็กได้รับการตรวจสุขภาพช่องปาก แจ้งผลการตรวจแก่ครูผู้ดูแลเด็ก และผู้ปกครอง</t>
  </si>
  <si>
    <t xml:space="preserve">เด็กในโรงเรียนประถมศึกษาได้รับการตรวจสุขภาพช่องปากและแจ้งผลการตรวจแก่ครูและผู้ปกครอง
-เด็กที่มีฟันกรามแท้ขึ้น ได้รับการเคลือบหลุมร่องฟัน
-ให้ความรู้ทันตสุขศึกษาแก่นักเรียนในโรงเรียนประถมศึกษาทุกแห่ง
</t>
  </si>
  <si>
    <t>ทพญ.ชุดา ไพยารมณ์</t>
  </si>
  <si>
    <t>เด็กมัธยมศึกษาได้รับบริการทางทันตกรรมโดยเข้าร่วมโครงการทันตกรรมบรมราชชนนี มหาวิทยาลัยแม่ฟ้าหลวง</t>
  </si>
  <si>
    <t>งบโครงการทันตกรรมบรมราชชนนีฯ</t>
  </si>
  <si>
    <t>อบรมเครือข่ายสุขภาพช่องปากอาสาสมัครสาธารณสุขประจำหมู่บ้าน</t>
  </si>
  <si>
    <t>ทพญ.ศิริวรรณ จิตรกัมพล</t>
  </si>
  <si>
    <t>ผู้สูงอายุที่มารับการตรวจคัดกรองโรคไม่ติดต่อเรื้อรัง ได้รับการตรวจสุขภาพช่องปาก บูรณาการร่วมกับกลุ่มงาน NCD</t>
  </si>
  <si>
    <t>ทพญ.ศิริวรรณ จิตรกัมพล
ทพญ.กรรณิการ์ อินยาวิเลิศ</t>
  </si>
  <si>
    <t>สรุปผลการจัดทำโครงการ ตามแผนปฎิบัติการคปสอ.ดอยหลวง จังหวัดเชียงราย ปี 2562</t>
  </si>
  <si>
    <t>ตามแผนปฎิบัติการ ปี 2562</t>
  </si>
  <si>
    <t>หน่วยงาน</t>
  </si>
  <si>
    <t>โครงการปรับเปลี่ยนพฤติกรรมสุขภาพผู้ป่วยโรคเบาหวาน อำเภอดอยหลวง จังหวัดเชียงราย ปีงบประมาณ 2562</t>
  </si>
  <si>
    <t>ปฐมภูมิฯ</t>
  </si>
  <si>
    <t>นส.วรรณิกา สุขใจ</t>
  </si>
  <si>
    <t>โครงการสร้างความเข้มแข็งของระบบเฝ้าระวัง ป้องกันควบคุมโรค และภัยสุขภาพในชุมชน อำเภอดอยหลวง จังหวัดเชียงราย ประจำปี 2562</t>
  </si>
  <si>
    <t>โครงการอบรมเชิงปฏิบัติการเตรียมความพร้อมอุบัติเหตุหมู่และสาธารณภัย ปี 62</t>
  </si>
  <si>
    <t>ER</t>
  </si>
  <si>
    <t>โครงการเพิ่มประสิทธิภาพผู้ดูแลการประเมินและเฝ้าระวังอาการผู้ป่วยโรคหลอดเลือดสมองและหลอดเลือดหัวใจ</t>
  </si>
  <si>
    <t>นส.มนธิกา ทะริน</t>
  </si>
  <si>
    <t>โครงการอบรมเชิงปฏิบัติการ การช่วยฟื้นคืนชีพขั้นพื้นฐานสำหรับประชาชนทั่วไป อำเภอดอยหลวงเพื่อเตรียมพร้อมรับอุบัติเหตุหมู่-สาธารณภัยและเหตุฉุกเฉินต่างๆ</t>
  </si>
  <si>
    <t>นายวรุธ</t>
  </si>
  <si>
    <t>โคงการอบรมเชิงปฏิบัติการการให้ความรู้เรื่องการช่วยพื้นคืนชีพขั้นสูง</t>
  </si>
  <si>
    <t>นส.กุหลาบ พันธ์ประยูร</t>
  </si>
  <si>
    <t>โครงการอบรมเชิงปฏิบัติการ การฟื้นฟูความรู้ในการช่วยฟื้นคืนชีพขั้นพื้นฐาน แก่เจ้าหน้าที่รพ.ดอยหลวงและเครือข่าย</t>
  </si>
  <si>
    <t>น.ส.ลลิตา ขุนมิน</t>
  </si>
  <si>
    <t>โครงการการอบรมเชิงปฏิบัติการป้องกันและควบคุมโรคติดเชื้อในโรงพยาบาล  แก่เจ้าหน้าที่รพ.ดอยหลวงและเครือข่าย ปี 2562</t>
  </si>
  <si>
    <t>โครงการอบรมวิชาการฟื้นฟูความรู้และสมรรถนะ สำหรับเจ้าหน้าที่แผนกอุบัติเหตุและฉุกเฉิน</t>
  </si>
  <si>
    <t>นส.พนิดา ลิ้มตระกูล</t>
  </si>
  <si>
    <t>โครงการ TO BENUMBER ONE ลานสร้างสรรค์เด็กและเยาวชน อำเภอดอยหลวง จังหวัดเชียงราย ประจำปีงบประมาณ 2562</t>
  </si>
  <si>
    <t>นายสมประสงค์ ธะนะเป็ก</t>
  </si>
  <si>
    <t>โครงการ การพัฒนาคุณภาพสถานบริการ “คลินิกอดบุหรี่” โรงพยาบาลดอยหลวง จังหวัดเชียงราย ประจำปีงบประมาณ 2562</t>
  </si>
  <si>
    <t>การพัฒนาคุณภาพโรงพยาบาลเพื่อมุ่งสู่การรับรองคุณภาพมาตรฐาน HA. ขั้นที่ 1</t>
  </si>
  <si>
    <t>ศูนย์คุณภาพ</t>
  </si>
  <si>
    <t>นางสาวกุหลาบ   พันธ์ประยูร</t>
  </si>
  <si>
    <t>โครงการอำเภอดอยหลวง สังคมไทยไร้ฟันผุ</t>
  </si>
  <si>
    <t>ทันตกรรม</t>
  </si>
  <si>
    <t>โครงการวิจัยปริมาณรังสีที่ผู้ป่วยได้รับจากการถ่ายภาพเอกซเรย์ปอดโดยใช้ระบบรับภาพแบบดิจิตอล(2เรื่อง)</t>
  </si>
  <si>
    <t xml:space="preserve">รังสีวิทยา  </t>
  </si>
  <si>
    <t>นางสาวมนฤดี  แปงใจ</t>
  </si>
  <si>
    <t>โครงการมหกรรมสุขภาพ</t>
  </si>
  <si>
    <t>กลุ่มการ</t>
  </si>
  <si>
    <t>นางทัศนีย์ จินะธรรม</t>
  </si>
  <si>
    <t xml:space="preserve">โครงการสร้างเครือข่ายการดำเนินงานศูนย์บำบัดรักษายาเสพติด </t>
  </si>
  <si>
    <t>โครงการดูแลสุขภาพผู้สูงอายุแบบองค์รวม</t>
  </si>
  <si>
    <t>ประกัน ไอที</t>
  </si>
  <si>
    <t>โครงการพัฒนาความรู้เกี่ยวกับสิทธิ์การรักษาและคุณภาพข้อมูลทางการแพทย์ เครือข่ายสุขภาพอำเภอดอยหลวง</t>
  </si>
  <si>
    <t>โครงการอบรมให้ความรู้สิทธิประกันสุขภาพในกลุ่มมบุคคลที่มีปัญหาสถานะและสิทธิ์ และกลุ่มประชาชนที่มีปัญหาในการสื่อสาร</t>
  </si>
  <si>
    <t>โครงการขับขี่ปลอดภัยรถเก่า-รถใหม่มี พรบ.รักษาพยาบาล</t>
  </si>
  <si>
    <t>โครงการอบรมแกนนำสารสนเทศประจำหน่วยงานโรงพยาบาลดอยหลวง</t>
  </si>
  <si>
    <t>นายเฉลิมพล มณีจันสุข</t>
  </si>
  <si>
    <t>นางสาววราภรณ์  คำภีระ</t>
  </si>
  <si>
    <t>นายทวีพงษ์ ปันศรี และนางสาวพิมประภา  บุญสุข</t>
  </si>
  <si>
    <t>โครงการ DHL รถบรรทุกรักษ์ บรรเทาทุกข์ด้วยการรักษา</t>
  </si>
  <si>
    <t>ให้ความรู้การทำท่าบริหารร่างกายและท่าฤๅษีดัดตนเพื่อป้องกันการเจ็บป่วยจากการประกอบอาชีพ</t>
  </si>
  <si>
    <r>
      <t>๑.๑.ให้ความรู้ส่งเสริมสุขภาพแก่กลุ่มผู้ป่วย</t>
    </r>
    <r>
      <rPr>
        <sz val="12"/>
        <color rgb="FF000000"/>
        <rFont val="TH SarabunPSK"/>
        <family val="2"/>
      </rPr>
      <t>กลุ่มโรคไม่ติดต่อเรื้อรังที่มารับบริการในคลินิกผู้ป่วยโรคเรื้อรังด้วยศาสตร์การแพทย์แผนไทย</t>
    </r>
  </si>
  <si>
    <t xml:space="preserve">ส่งเสริมสุขภาพแก่กลุ่มผู้สูงอายุ ให้มีภาวะสุขภาพที่ดี ลดอัตราการเจ็บป่วยผู้สูงอายุ มีความสุข และใช้ชีวิตได้อย่างปกติสุข ตามวัย </t>
  </si>
  <si>
    <t>แพทย์แผนไทย</t>
  </si>
  <si>
    <t>นายสุบิน มั่นกุง</t>
  </si>
  <si>
    <t>โครงการตรวจสุขภาพประจำปีเจ้าหน้าที่</t>
  </si>
  <si>
    <t>นส. ลาภิสรา แจ่มรัศมี และนส.บุษา  เดชะ</t>
  </si>
  <si>
    <t>โครงการตรวจสมรรถภาพตามความเสี่ยงเจ้าหน้าที่(สมรรถภาพ หู ตา ปอด)</t>
  </si>
  <si>
    <t>โครงการสร้างเสริมสมรรถภาพทางกายวัยทำงาน</t>
  </si>
  <si>
    <t>โครงการสรุปผลการดำเนินงานตามแผนยุทธศาสตร์ ปี 2562</t>
  </si>
  <si>
    <t>OPD</t>
  </si>
  <si>
    <t>excellence</t>
  </si>
  <si>
    <t>กองทุน</t>
  </si>
  <si>
    <t>ผู้รับผิดชอบ</t>
  </si>
  <si>
    <t>ไม่ใช่งบ</t>
  </si>
  <si>
    <t>ไม่ใช้งบ</t>
  </si>
  <si>
    <t>PP Excelence</t>
  </si>
  <si>
    <t>service excellence</t>
  </si>
  <si>
    <t>people excellence</t>
  </si>
  <si>
    <t>governace excellence</t>
  </si>
  <si>
    <t>โครงการอบรมอาสาเลิกบุหรี่</t>
  </si>
  <si>
    <t>โครงการตามแผนปฎิบัติการ ปี 2561</t>
  </si>
  <si>
    <t>ลำดับ</t>
  </si>
  <si>
    <t>บำรุง</t>
  </si>
  <si>
    <t>PP</t>
  </si>
  <si>
    <t>รวม</t>
  </si>
  <si>
    <t>ประเภทยุทธ</t>
  </si>
  <si>
    <t>routine+ยุทธกระทรวง</t>
  </si>
  <si>
    <t>ตามยุทธศาสตร์</t>
  </si>
  <si>
    <t>สรุปโครงการ ตามแผนปฎิบัติการคปสอ.ดอยหลวง จังหวัดเชียงราย ปี 2562</t>
  </si>
  <si>
    <t>NCD</t>
  </si>
  <si>
    <t>พว.อรวรรณ์</t>
  </si>
  <si>
    <t>โครงการตามแผนปฎิบัติการ ปี 2562</t>
  </si>
  <si>
    <t>โครงการซ้อมแผนอัคคีภัย</t>
  </si>
  <si>
    <t>บริหาร</t>
  </si>
  <si>
    <t>วนิดา  แซ่ตัน</t>
  </si>
  <si>
    <t>นายกิรภัทร  คุ้มเนตร</t>
  </si>
  <si>
    <t>โครงการจัดทำแผนยุทธศาสตร์ ปี 2562 (ทำไปแล้ว)</t>
  </si>
  <si>
    <t>นส.วนิดา แซ่ตั้น</t>
  </si>
  <si>
    <t>โครงการพัฒนาศักยภาพคลินิกอดบุหรี่</t>
  </si>
  <si>
    <t>โครงการเต้นแอโรบิคเพื่อสุขภาพเจ้าหน้าที่รพ.ดอยหลวง(สุขศึกษา)</t>
  </si>
  <si>
    <t>เวช</t>
  </si>
  <si>
    <t>pp cup</t>
  </si>
  <si>
    <t>QOF</t>
  </si>
  <si>
    <t>pp รพ</t>
  </si>
  <si>
    <t>pp cup รพสต</t>
  </si>
  <si>
    <t>โคงการอบรมเชิงปฏิบัติการการให้ความรู้เรื่องการช่วยพื้นคืนชีพขั้นสูง
อาหารกลางวัน 27*50 อาหารว่าง 25*27คน</t>
  </si>
  <si>
    <t>โครงการประชุมการฟื้นฟูความรู้ในการช่วยฟื้นคืนชีพขั้นพื้นฐาน แก่เจ้าหน้าที่รพ.ดอยหลวงและเครือข่าย
เป้า จนท 83คน อาหารว่าง 83*35</t>
  </si>
  <si>
    <t xml:space="preserve">โครงการประชุมการป้องกันและควบคุมโรคติดเชื้อในโรงพยาบาล  แก่เจ้าหน้าที่รพ.ดอยหลวงและเครือข่าย ปี 2562
เป้า จนท 110 คน อาหารว่าง 110*35
</t>
  </si>
  <si>
    <t>โครงการอบรมให้ความรู้การตรวจสุขภาพช่องปากกลุ่มหญิงตั้งครรภ์บูรณการทำงานร่วมกับกลุ่มงานเวชศาสตร์ฯ
เป้า *</t>
  </si>
  <si>
    <t xml:space="preserve">โครงการอบรมการตรวจสุขภาพช่องปากกลุ่มเด็ก 0-5 ปี ได้รับการตรวจสุขภาพช่องปากและดูแลทันตสุขภาพต่อเนื่องอย่างเหมะสม บูรณการทำงานร่วมกับกลุ่มงานเวชศาสตร์ฯ
เป้า ผู้ปกครองเด็ก 240 อาหารกลางวัน 240*80 อาหารว่าง 240*50 ป้ายไวนิล1000 </t>
  </si>
  <si>
    <t>โครงการแก้ไขพยาธิใบไม้ในตับและมะเร็งท่อน้ำดี/มะเร็งปอดปี ๒๕๖๒ 18000 ppa</t>
  </si>
  <si>
    <t>โครงการอบรมการพัฒนาการบริหารจิตของเจ้าหน้าที่รพ.ดอยหลวง (งบHR2800)</t>
  </si>
  <si>
    <t>โครงการ DHL รถบรรทุกรักษ์ บรรเทาทุกข์ด้วยการรักษา
51 วัน/5คน</t>
  </si>
  <si>
    <t>โครงการอบรมเจ้าหน้าที่ตรวจสอบเวชระเบียน เป้าหมาย จนทcup 40 คน *35</t>
  </si>
  <si>
    <t>โครงการอบรมปรับเปลี่ยนพฤติกรรมสุขภาพสุขภาพเจ้าหน้าที่รพ.ดอยหลวง</t>
  </si>
  <si>
    <t>โครงการกีฬา 200000</t>
  </si>
  <si>
    <t>โครงการซ้อมแผนอัคคีภัย วิทยากร 7200 อาหารว่าง 83*50*1วัน+ 30*100* 1วัน</t>
  </si>
  <si>
    <t xml:space="preserve">โครงการคัดกรองสุขภาพผู้ป่วยโรคความดันโลหิตสูงและโรคเบาหวานประจำปี 2562
กิจกรรม 2 ตรวจคัดกรอง 823*25 =20750 ค่าเอกสารตรวจตา 2469 บาท
กิจกรรมที่ 4 ตรวจตา 100*200บ =20000
กิจกรรมที่ 5 ตรวจเท้า 170*25 บ = 4250
</t>
  </si>
  <si>
    <t>โครงการปรับเปลี่ยนพฤติกรรมกลุ่มเสี่ยงโรคความดันโลหิตสูงเละโรคเบาหวาน ประจำปี 2562
เป้าHT DM รพ 100 รพสต200 = 300*35*1วัน</t>
  </si>
  <si>
    <t>โครงการพัฒนาศักยภาพ อสม.นักจัดการสุขภาพชุมชน อำเภอดอยหลวง ประจำปี 2562
เป้าอสม  410คน *130 ตำบลละ 1 วัน</t>
  </si>
  <si>
    <t>โครงการพัฒนาศักยภาพ บุคลากรทางการแพทย์งาน NCD เครือข่ายอำเภอดอยหลวง ประจำปีงบประมาณ 2562
เป้า พยบcup 20*35*2ครั้ง</t>
  </si>
  <si>
    <t>โครงการพัฒนาระบบบริการสุขภาพสาขาโรคไม่ติดต่อเรื้อรัง
-สมุดประจำตัวผู้ป่วย 10บ/เล่ม จำนวน 500</t>
  </si>
  <si>
    <t>โครงการให้ความรู้การทำท่าบริหารร่างกายและท่าฤๅษีดัดตนเพื่อป้องกันการเจ็บป่วยจากการประกอบอาชีพเกษตกร
เป้า เกษตรกร ม.ละ 6 *33 =198*130</t>
  </si>
  <si>
    <t>ส่งเสริมสุขภาพแก่กลุ่มผู้สูงอายุ ให้มีภาวะสุขภาพที่ดี ลดอัตราการเจ็บป่วยผู้สูงอายุ มีความสุข และใช้ชีวิตได้อย่างปกติสุข ตามวัย 
สว ในรร. สว 3ต.*30 = 90*130</t>
  </si>
  <si>
    <t>โครงการศึกษาดูงานแพทย์แผนไทย เครือข่ายสุขภาพ</t>
  </si>
  <si>
    <t>โครงการฟื้นฟูสุขภาพมารดาหลังคลอด</t>
  </si>
  <si>
    <t>โครงการพัฒนาความรู้เกี่ยวกับสิทธิ์การรักษาและคุณภาพข้อมูลทางการแพทย์ เครือข่ายสุขภาพอำเภอดอยหลวง
40*35 วิทยากร 3*600*1วัน</t>
  </si>
  <si>
    <t>โครงการอบรมให้ความรู้สิทธิประกันสุขภาพในกลุ่มมบุคคลที่มีปัญหาสถานะและสิทธิ์ และกลุ่มประชาชนที่มีปัญหาในการสื่อสาร
เป้า 60*35</t>
  </si>
  <si>
    <t>โครงการอบรมเสริมทักษะการแก้ไขปัญหาด้านสารสนเทศเบื้องต้นสำหรับเจ้าหน้าที่โรงพยาบาลดอยหลวง</t>
  </si>
  <si>
    <t>โครงการสรุปผลการดำเนินงานตามแผนยุทธศาสตร์ ปี 2562
จนท 20 *100 = 2000 วิทยากร 600*3ชม*1วัน</t>
  </si>
  <si>
    <t xml:space="preserve">การพัฒนาคุณภาพโรงพยาบาลเพื่อมุ่งสู่การรับรองคุณภาพมาตรฐาน HA. ขั้นที่ 1
5กิจกรรม
1.ประชุมเตรียมการFA 16คน*25*2มื้อ = 800
2.อมรบจนท เตรียมความพร้อม อาหารกลางวันทีมFA 50*100*1 มื้อ =5000
3.hacc ชร ประเมิน ค่าวิทยากร 2*6*600 =7200
4.เยี่ยมHA แต่ละแผนก 
5.ค่าประเมิน สรพ. 1คน*18000บาท*2วัน =36000
</t>
  </si>
  <si>
    <t>โครงการสร้างความเข้มแข็งของระบบเฝ้าระวัง ป้องกันควบคุมโรค และภัยสุขภาพในชุมชน อำเภอดอยหลวง จังหวัดเชียงราย ประจำปี 2562 อบรม จนท</t>
  </si>
  <si>
    <t>โครงการ การพัฒนาคุณภาพสถานบริการ “คลินิกอดบุหรี่” โรงพยาบาลดอยหลวง จังหวัดเชียงราย ประจำปีงบประมาณ 2562
จนท เภสัช Lav แผนไทย 15 คน *100 ค่าวิทยากร 1คน*3ชม*600 = 1800</t>
  </si>
  <si>
    <t>โครงการสร้างเครือข่ายการดำเนินงานศูนย์บำบัดรักษายาเสพติด 
ประชุมสรุปงานยาเสพติดกับเครือข่ายทุก 3 เดือน ปีละ 4 ครั้ง 30คน*35</t>
  </si>
  <si>
    <t>โครงการตรวจสุขภาพประจำปีเจ้าหน้าที่ ค่าใช้จ่ายปกส 58525</t>
  </si>
  <si>
    <t>ประชุมวิชาการ เพิ่มพูนทักษะและพัฒนาระบบบริการงานอนามัยแม่และเด็กในเขตพื้นที่รับผิดชอบให้ครอบคลุม</t>
  </si>
  <si>
    <t>ประชุมเครือข่าย งานอนามัยแม่และเด็ก</t>
  </si>
  <si>
    <t>ประชุมคณะกรรมการ  การทำงานวัณโรคเครือข่ายอำเภอดอยหลวง
1. ค่าอาหารว่างและเครื่องดื่ม ๑๐ คน x 1 มื้อ x 3๕ บาท* 2 ครั้ง  เป็นเงิน 700 บาท</t>
  </si>
  <si>
    <t>พี่แซก</t>
  </si>
  <si>
    <t>พี่แรม</t>
  </si>
  <si>
    <t>โครงการให้ความรู้ผู้ป่วยที่ได้รับยา Warfarin จัดทำแนวทางผู้ป่วยที่ ได้รับยา wafarin</t>
  </si>
  <si>
    <r>
      <t>๑.ให้ความรู้ส่งเสริมสุขภาพแก่กลุ่มผู้ป่วย</t>
    </r>
    <r>
      <rPr>
        <sz val="14"/>
        <color rgb="FF000000"/>
        <rFont val="TH SarabunPSK"/>
        <family val="2"/>
      </rPr>
      <t>กลุ่มโรคไม่ติดต่อเรื้อรังที่มารับบริการในคลินิกผู้ป่วยโรคเรื้อรังด้วยศาสตร์การแพทย์แผนไทย</t>
    </r>
  </si>
  <si>
    <r>
      <t xml:space="preserve">โครงการวิจัยปริมาณรังสีที่ผู้ป่วยได้รับจากการถ่ายภาพเอกซเรย์ปอดโดยใช้ระบบรับภาพแบบดิจิตอล(2เรื่อง)
เป้า </t>
    </r>
    <r>
      <rPr>
        <sz val="14"/>
        <color rgb="FFFF0000"/>
        <rFont val="TH SarabunPSK"/>
        <family val="2"/>
      </rPr>
      <t xml:space="preserve">ผู้ป่วยได้รับจากการถ่ายภาพเอกซเรย์ปอด....คน </t>
    </r>
  </si>
  <si>
    <t xml:space="preserve">โครงการอบรมวิชาการฟื้นฟูความรู้และสมรรถนะ สำหรับเจ้าหน้าที่แผนกอุบัติเหตุและฉุกเฉิน7กิจกรรม 1.ตรวจภายใน เป้า  จนท 162 คน อาหารว่าง 162*35  (รวม7กิจกรรม 7วัน)
</t>
  </si>
  <si>
    <t xml:space="preserve">governace excellence                </t>
  </si>
  <si>
    <t>โครงการอบรมให้ความรู้เรื่องการป้องกันการตั้งครรภ์ไม่พร้อมก่อนวัยอันควรในวัยรุ่น</t>
  </si>
  <si>
    <t>ชมพูนุช</t>
  </si>
  <si>
    <t>โครงการอบรมให้ความรู้เรื่องการควบคุมและป้องกันโรคติดต่อที่สำคัญในพื้นที่อำเภอดอยหลวง</t>
  </si>
  <si>
    <t>หมู่บ้านจัดการสุขภาพ</t>
  </si>
  <si>
    <t>อังคณาภรณ์</t>
  </si>
  <si>
    <t>สสอ</t>
  </si>
  <si>
    <t>โครงการมหัศจรรย์ 1000 วัน</t>
  </si>
  <si>
    <t>เปียทิพย์</t>
  </si>
  <si>
    <t>ดูในกองทุน NCD</t>
  </si>
  <si>
    <t>หมายเหตุ</t>
  </si>
  <si>
    <r>
      <t>โครงการให้ความรู้การปรับเปลี่ยนพฤติกรรมสุขภาพผู้ป่วยและผู้ดูแลผู้ป่วยโรคเบาหวาน ความดันโลหิตสูง ที่มีCVD risk สูง
เป้า DM 40 HT 40 (ผู้ป่วย+ผู้ดูแล)</t>
    </r>
    <r>
      <rPr>
        <sz val="14"/>
        <rFont val="TH SarabunPSK"/>
        <family val="2"/>
      </rPr>
      <t xml:space="preserve"> ค่าอาหารกลางวัน80 บาท อาหารว่าง 50 บาท</t>
    </r>
  </si>
  <si>
    <t>รวมโครงการ7+8</t>
  </si>
  <si>
    <t>โครงการส่งเสริมการดูแลตนเองของผู้ป่วยโรคปอดอุดกั้นเรื้อรัง (COPD) และญาติที่บ้าน (Home Oxygen)
เป้า ญาต ผู้ป่วย 20 คน *130                                                       กิจกรรมปรับเปลี่ยนพฤติกรรมผู้ป่วยโรคปอดอุดกั้นเรื้อรัง
คนไข้COPD 20 คน *35 บ (รายใหม่)</t>
  </si>
  <si>
    <r>
      <t>โครงการมหกรรมสุขภาพ+</t>
    </r>
    <r>
      <rPr>
        <sz val="14"/>
        <color rgb="FFFF0000"/>
        <rFont val="TH SarabunPSK"/>
        <family val="2"/>
      </rPr>
      <t>โครงการพัมนาศักยภาพด้านสุขภาพ(21450บาท)+โครงการมหกรรมคุณภาพ CUPดอยหลวง เป้า จนท.Cup 119*130*2วัน</t>
    </r>
  </si>
  <si>
    <t xml:space="preserve">โครงการ TO BENUMBER ONE ลานสร้างสรรค์เด็กและเยาวชน อำเภอดอยหลวง จังหวัดเชียงราย ประจำปีงบประมาณ 2562
เยาวชน 3ตำบล ๆ ละ 100*130*3วัน= 39000 </t>
  </si>
  <si>
    <t>โครงการดูแลสุขภาพผู้สูงอายุแบบองค์รวม (คัดกรองตามเป้าQOF = 3*จำนวนผู้สูงอายุ) หมู่บ้านละ 2 คน = 66*130=8580 เอกสาร1420 บาท</t>
  </si>
  <si>
    <r>
      <t>โครงการสร้างความเข้มแข็งของระบบเฝ้าระวัง ป้องกันควบคุมโรค และภัยสุขภาพในชุมชน อำเภอดอยหลวง จังหวัดเชียงราย ประจำปี 2562</t>
    </r>
    <r>
      <rPr>
        <sz val="14"/>
        <color rgb="FFFF0000"/>
        <rFont val="TH SarabunPSK"/>
        <family val="2"/>
      </rPr>
      <t>(91500ยอดรวมระบาด)         1. ประชุมคณะกรรมการ 20*35=700                                                      2. อบรม อาสาสมัครควบคุมโรคติดต่อ 410*130=53300                                   3. อบรมเทคนิคเครื่องพ่น 20*130=2600 วิทยากร 5*600=3000 รวม 5600            4. รณรงค์ป้องกันไข้เลือดออก  ค่าวัสดุรณรงค์ 4500                                        5.เวทีแลกเปลี่ยนเรียนรู้คณะกรรมการ 20*130=2600</t>
    </r>
  </si>
  <si>
    <t>โครงการอบรมอาสาเลิกบุหรี่ ผู้สูบบุหรี่+ญาติในครอบครัว จำนวน 90*130=11700</t>
  </si>
  <si>
    <t>พีเอ</t>
  </si>
  <si>
    <t xml:space="preserve">ประชุมผู้เกี่ยวข้องในการดำเนินงานคัดกรองวัณโรคในชุมชน (อาสาสมัครคัดกรองTB ในชุมชน)1. ตัวแทนหมู่บ้านละ 10 คน = 330*35=11550
2. ค่าถ่ายเอกสารใบคัดกรองวัณโรค 4170 แผ่น x 1 บาท  เป็นเงิน4170 บาท       </t>
  </si>
  <si>
    <t>โครงการเสริมสร้างศักยาพการดูแลตนเองเพื่อป้องกันโรคไตวาย
เป้า ผู้ป่วย stage3  จำนวน 165คน*130</t>
  </si>
  <si>
    <r>
      <t xml:space="preserve">โครงการอบรมเชิงปฏิบัติการเตรียมความพร้อมอุบัติเหตุหมู่และสาธารณภัย ปี 62
-3 กิจกรรม 1.ซ้อมบนโต๊ะ เป้าหมาย จนท.40 คน  งบ </t>
    </r>
    <r>
      <rPr>
        <sz val="14"/>
        <color rgb="FFFF0000"/>
        <rFont val="TH SarabunPSK"/>
        <family val="2"/>
      </rPr>
      <t>อาหารกลางวัน 1 มื้อ 80*40คน (ตัดออก)</t>
    </r>
    <r>
      <rPr>
        <sz val="14"/>
        <color theme="1"/>
        <rFont val="TH SarabunPSK"/>
        <family val="2"/>
      </rPr>
      <t xml:space="preserve">อาหารว่าง 35*40คน ค่าเอกสาร 800บ 
2. สอนอพปร เป้า อพปร 30 คน งบ อาหารกลางวัน 1 มื้อ 60*30คน อาหารว่าง 70*30คน 
3. ซ้อมจริง เป้า ปชช 100 คน งบ อาหารกลางวัน 1 มื้อ 60*100คน อาหารว่าง 70*100คน อุปกรณ์ </t>
    </r>
    <r>
      <rPr>
        <sz val="14"/>
        <color rgb="FFFF0000"/>
        <rFont val="TH SarabunPSK"/>
        <family val="2"/>
      </rPr>
      <t>5000(เหลือ3000) สถานที่ 500 ไวนิล 350 บ</t>
    </r>
  </si>
  <si>
    <r>
      <t xml:space="preserve">โครงการเพิ่มประสิทธิภาพผู้ดูแลการประเมินและเฝ้าระวังอาการผู้ป่วยโรคหลอดเลือดสมองและหลอดเลือดหัวใจ
</t>
    </r>
    <r>
      <rPr>
        <sz val="14"/>
        <color rgb="FFFF0000"/>
        <rFont val="TH SarabunPSK"/>
        <family val="2"/>
      </rPr>
      <t>เป้า ปชช.กลุ่มเสี่ยง .....165 คน</t>
    </r>
    <r>
      <rPr>
        <sz val="14"/>
        <color theme="1"/>
        <rFont val="TH SarabunPSK"/>
        <family val="2"/>
      </rPr>
      <t xml:space="preserve"> งบ อาหารว่าง ........165 *35 บาท วัสดุโฆษณา 4900 เอกสารสิ่งพิมพ์ 4900</t>
    </r>
  </si>
  <si>
    <t>โครงการประชุม การช่วยฟื้นคืนชีพขั้นพื้นฐานสำหรับประชาชนทั่วไป อำเภอดอยหลวงเพื่อเตรียมพร้อมรับอุบัติเหตุหมู่-สาธารณภัยและเหตุฉุกเฉินต่างๆและการช่วยเหลือทางน้ำ
เป้า ปชช 150 คน  งบ อาหารกลางวัน 1 มื้อ 80*150คน อาหารว่าง 50*150คน</t>
  </si>
  <si>
    <t>อบรมเครือข่ายสุขภาพช่องปากอาสาสมัครสาธารณสุขประจำหมู่บ้าน   เป้าอสม ทันตะ 66 *130 บาท จัดทำสื่อสุขศึกษาด้านทันตกรรม 4400 บาท</t>
  </si>
  <si>
    <t>โครงการอบรมให้ความรู้เรื่องการป้องกันการตั้งครรภ์ไม่พร้อมก่อนวัยอันควรในวัยรุ่น เป้าหมาย นร ขยายโอกาส มัธยม  100 คน*130 =13000 เอกสาร 200 บาท</t>
  </si>
  <si>
    <t xml:space="preserve">โครงการมหัศจรรย์ 1000 วัน    1.อบรมหญิงวัยเจริญพันธ์ จำนวน 400*130 =52000     เอกสาร 4500 บาท      </t>
  </si>
  <si>
    <t xml:space="preserve">1 วัด 1 รพสต ห่วงใยสุขภาพพระสงฆ์ 1.ให้ความรู้พระสงฆ์และอุบาสิกา ค่าอาหารว่าง 35*300 คน </t>
  </si>
  <si>
    <t>รวม สสอ</t>
  </si>
  <si>
    <t>รวม รพ</t>
  </si>
  <si>
    <t>หมู่บ้านจัดการสุขภาพ 1.อบรมแกนนำ 5 หมู่บ้าน 250 *130 =32500                      2. ติดตามพร้อมแลกเปลี่ยนเรียนรู้ 150คน*-35 =5250                                   3.ถอดบทเรียน 50*130 =6500</t>
  </si>
  <si>
    <t>เหลือ</t>
  </si>
  <si>
    <t>โครงการส่งเสริมการดูแลตนเองของผู้ป่วยโรคปอดอุดกั้นเรื้อรัง (COPD) และญาติที่บ้าน (Home Oxygen)
เป้า ญาต ผู้ป่วย 20 คน *130                                                        กิจกรรมปรับเปลี่ยนพฤติกรรมผู้ป่วยโรคปอดอุดกั้นเรื้อรัง
คนไข้COPD 20 คน *35 บ (รายใหม่)</t>
  </si>
  <si>
    <t>โครงการพัมนาศักยภาพด้านสุขภาพ</t>
  </si>
  <si>
    <r>
      <t>โครงการมหกรรมสุขภาพ</t>
    </r>
    <r>
      <rPr>
        <sz val="14"/>
        <color rgb="FFFF0000"/>
        <rFont val="TH SarabunPSK"/>
        <family val="2"/>
      </rPr>
      <t>+โครงการมหกรรมคุณภาพ CUPดอยหลวง เป้า จนท.Cup 119*130*2วัน</t>
    </r>
  </si>
  <si>
    <t>รพ.ดอยหลวง</t>
  </si>
  <si>
    <r>
      <t>โครงการให้ความรู้การปรับเปลี่ยนพฤติกรรมสุขภาพผู้ป่วยและผู้ดูแลผู้ป่วยโรคเบาหวาน ความดันโลหิตสูง ที่มีCVD risk สูง
เป้า DM 40 HT 40 (ผู้ป่วย+ผู้ดูแล)</t>
    </r>
    <r>
      <rPr>
        <sz val="16"/>
        <rFont val="TH SarabunPSK"/>
        <family val="2"/>
      </rPr>
      <t xml:space="preserve"> ค่าอาหารกลางวัน80 บาท อาหารว่าง 50 บาท</t>
    </r>
  </si>
  <si>
    <r>
      <t>โครงการมหกรรมสุขภาพ</t>
    </r>
    <r>
      <rPr>
        <sz val="16"/>
        <color rgb="FFFF0000"/>
        <rFont val="TH SarabunPSK"/>
        <family val="2"/>
      </rPr>
      <t>+โครงการมหกรรมคุณภาพ CUPดอยหลวง เป้า จนท.Cup 119*130*2วัน</t>
    </r>
  </si>
  <si>
    <r>
      <t>โครงการสร้างความเข้มแข็งของระบบเฝ้าระวัง ป้องกันควบคุมโรค และภัยสุขภาพในชุมชน อำเภอดอยหลวง จังหวัดเชียงราย ประจำปี 2562</t>
    </r>
    <r>
      <rPr>
        <sz val="16"/>
        <color rgb="FFFF0000"/>
        <rFont val="TH SarabunPSK"/>
        <family val="2"/>
      </rPr>
      <t>(91500ยอดรวมระบาด)         1. ประชุมคณะกรรมการ 20*35=700                                                      2. อบรม อาสาสมัครควบคุมโรคติดต่อ 410*130=53300                                   3. อบรมเทคนิคเครื่องพ่น 20*130=2600 วิทยากร 5*600=3000 รวม 5600            4. รณรงค์ป้องกันไข้เลือดออก  ค่าวัสดุรณรงค์ 4500                                        5.เวทีแลกเปลี่ยนเรียนรู้คณะกรรมการ 20*130=2600</t>
    </r>
  </si>
  <si>
    <r>
      <t xml:space="preserve">โครงการอบรมเชิงปฏิบัติการเตรียมความพร้อมอุบัติเหตุหมู่และสาธารณภัย ปี 62
-3 กิจกรรม 1.ซ้อมบนโต๊ะ เป้าหมาย จนท.40 คน  งบ </t>
    </r>
    <r>
      <rPr>
        <sz val="16"/>
        <color rgb="FFFF0000"/>
        <rFont val="TH SarabunPSK"/>
        <family val="2"/>
      </rPr>
      <t>อาหารกลางวัน 1 มื้อ 80*40คน (ตัดออก)</t>
    </r>
    <r>
      <rPr>
        <sz val="16"/>
        <color theme="1"/>
        <rFont val="TH SarabunPSK"/>
        <family val="2"/>
      </rPr>
      <t xml:space="preserve">อาหารว่าง 35*40คน ค่าเอกสาร 800บ 
2. สอนอพปร เป้า อพปร 30 คน งบ อาหารกลางวัน 1 มื้อ 60*30คน อาหารว่าง 70*30คน 
3. ซ้อมจริง เป้า ปชช 100 คน งบ อาหารกลางวัน 1 มื้อ 60*100คน อาหารว่าง 70*100คน อุปกรณ์ </t>
    </r>
    <r>
      <rPr>
        <sz val="16"/>
        <color rgb="FFFF0000"/>
        <rFont val="TH SarabunPSK"/>
        <family val="2"/>
      </rPr>
      <t>5000(เหลือ3000) สถานที่ 500 ไวนิล 350 บ</t>
    </r>
  </si>
  <si>
    <r>
      <t xml:space="preserve">โครงการเพิ่มประสิทธิภาพผู้ดูแลการประเมินและเฝ้าระวังอาการผู้ป่วยโรคหลอดเลือดสมองและหลอดเลือดหัวใจ
</t>
    </r>
    <r>
      <rPr>
        <sz val="16"/>
        <color rgb="FFFF0000"/>
        <rFont val="TH SarabunPSK"/>
        <family val="2"/>
      </rPr>
      <t>เป้า ปชช.กลุ่มเสี่ยง .....165 คน</t>
    </r>
    <r>
      <rPr>
        <sz val="16"/>
        <color theme="1"/>
        <rFont val="TH SarabunPSK"/>
        <family val="2"/>
      </rPr>
      <t xml:space="preserve"> งบ อาหารว่าง ........165 *35 บาท วัสดุโฆษณา 4900 เอกสารสิ่งพิมพ์ 4900</t>
    </r>
  </si>
  <si>
    <t>สสอ.ดอยหลวง</t>
  </si>
  <si>
    <t>รวม สสอ.</t>
  </si>
  <si>
    <t>รวม รพ.+สสอ.</t>
  </si>
  <si>
    <t>จัดสรรงบ pp cup 62</t>
  </si>
  <si>
    <r>
      <t>๑.๑.ให้ความรู้ส่งเสริมสุขภาพแก่กลุ่มผู้ป่วย</t>
    </r>
    <r>
      <rPr>
        <sz val="16"/>
        <color rgb="FF000000"/>
        <rFont val="TH SarabunPSK"/>
        <family val="2"/>
      </rPr>
      <t>กลุ่มโรคไม่ติดต่อเรื้อรังที่มารับบริการในคลินิกผู้ป่วยโรคเรื้อรังด้วยศาสตร์การแพทย์แผนไทย</t>
    </r>
  </si>
  <si>
    <t xml:space="preserve">โครงการส่งเสริมสุขภาพแก่กลุ่มผู้สูงอายุ ให้มีภาวะสุขภาพที่ดี ลดอัตราการเจ็บป่วยผู้สูงอายุ มีความสุข และใช้ชีวิตได้อย่างปกติสุข ตามวัย </t>
  </si>
  <si>
    <t>โครงการตรวจสุขภาพช่องปากกลุ่มหญิงตั้งครรภ์บูรณการทำงานร่วมกับกลุ่มงานเวชศาสตร์ฯ</t>
  </si>
  <si>
    <t>โครงการตรวจสุขภาพช่องปากกลุ่มเด็ก 0-3 ปี</t>
  </si>
  <si>
    <t>โครงการตรวจสุขภาพช่องปากกลุ่มเด็กอายุ 3-5 ปี ในศูนย์พัฒนาเด็กเล็ก</t>
  </si>
  <si>
    <t>โครงการตรวจสุขภาพช่องปากเด็กในโรงเรียนประถมศึกษา</t>
  </si>
  <si>
    <t>โครงการทันตกรรมบรมราชชนนี มหาวิทยาลัยแม่ฟ้าหลวง</t>
  </si>
  <si>
    <t>โครงการคัดกรองสุขภาพช่องปากกลุ่มผู้สุงอายุ โรคไม่ติดต่อเรื้อรัง บูรณาการร่วมกับกลุ่มงาน NCD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</si>
</sst>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&quot; &quot;#,##0"/>
    <numFmt numFmtId="188" formatCode="0_ ;\-0\ "/>
    <numFmt numFmtId="189" formatCode="_-* #,##0_-;\-* #,##0_-;_-* &quot;-&quot;??_-;_-@_-"/>
  </numFmts>
  <fonts count="33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sz val="10"/>
      <name val="Arial"/>
      <family val="2"/>
    </font>
    <font>
      <sz val="12"/>
      <color theme="1"/>
      <name val="TH SarabunPSK"/>
      <family val="2"/>
    </font>
    <font>
      <sz val="16"/>
      <color theme="1"/>
      <name val="TH SarabunPSK"/>
      <family val="2"/>
    </font>
    <font>
      <sz val="16"/>
      <color theme="1"/>
      <name val="Tahoma"/>
      <family val="2"/>
      <charset val="222"/>
      <scheme val="minor"/>
    </font>
    <font>
      <sz val="12"/>
      <name val="TH SarabunPSK"/>
      <family val="2"/>
    </font>
    <font>
      <u val="double"/>
      <sz val="12"/>
      <color theme="1"/>
      <name val="TH SarabunPSK"/>
      <family val="2"/>
    </font>
    <font>
      <u val="double"/>
      <sz val="11"/>
      <color theme="1"/>
      <name val="TH SarabunPSK"/>
      <family val="2"/>
    </font>
    <font>
      <sz val="12"/>
      <color theme="1"/>
      <name val="TH Sarabun New"/>
      <family val="2"/>
    </font>
    <font>
      <b/>
      <sz val="12"/>
      <color theme="1"/>
      <name val="TH SarabunPSK"/>
      <family val="2"/>
    </font>
    <font>
      <b/>
      <u val="double"/>
      <sz val="12"/>
      <color theme="1"/>
      <name val="TH SarabunPSK"/>
      <family val="2"/>
    </font>
    <font>
      <b/>
      <sz val="14"/>
      <color theme="1"/>
      <name val="TH SarabunPSK"/>
      <family val="2"/>
    </font>
    <font>
      <sz val="11"/>
      <color theme="1"/>
      <name val="TH SarabunIT๙"/>
      <family val="2"/>
    </font>
    <font>
      <sz val="12"/>
      <color rgb="FF000000"/>
      <name val="TH SarabunPSK"/>
      <family val="2"/>
    </font>
    <font>
      <sz val="14"/>
      <color theme="1"/>
      <name val="TH SarabunIT๙"/>
      <family val="2"/>
    </font>
    <font>
      <sz val="14"/>
      <color rgb="FFFF0000"/>
      <name val="TH SarabunPSK"/>
      <family val="2"/>
    </font>
    <font>
      <sz val="14"/>
      <color theme="1"/>
      <name val="Angsana New"/>
      <family val="1"/>
    </font>
    <font>
      <sz val="14"/>
      <color theme="1"/>
      <name val="TH Sarabun New"/>
      <family val="2"/>
    </font>
    <font>
      <sz val="14"/>
      <color rgb="FF000000"/>
      <name val="TH SarabunPSK"/>
      <family val="2"/>
    </font>
    <font>
      <sz val="14"/>
      <name val="TH SarabunPSK"/>
      <family val="2"/>
    </font>
    <font>
      <sz val="14"/>
      <color rgb="FFFF0000"/>
      <name val="TH SarabunIT๙"/>
      <family val="2"/>
    </font>
    <font>
      <sz val="14"/>
      <color theme="1"/>
      <name val="Tahoma"/>
      <family val="2"/>
      <charset val="222"/>
      <scheme val="minor"/>
    </font>
    <font>
      <sz val="16"/>
      <color rgb="FFFF0000"/>
      <name val="TH SarabunPSK"/>
      <family val="2"/>
    </font>
    <font>
      <sz val="16"/>
      <name val="TH SarabunPSK"/>
      <family val="2"/>
    </font>
    <font>
      <sz val="16"/>
      <color theme="1"/>
      <name val="Angsana New"/>
      <family val="1"/>
    </font>
    <font>
      <b/>
      <sz val="14"/>
      <name val="TH SarabunPSK"/>
      <family val="2"/>
    </font>
    <font>
      <b/>
      <sz val="16"/>
      <name val="TH SarabunPSK"/>
      <family val="2"/>
    </font>
    <font>
      <sz val="16"/>
      <color rgb="FF000000"/>
      <name val="TH SarabunPSK"/>
      <family val="2"/>
    </font>
    <font>
      <u val="double"/>
      <sz val="16"/>
      <color theme="1"/>
      <name val="TH SarabunPSK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359">
    <xf numFmtId="0" fontId="0" fillId="0" borderId="0" xfId="0"/>
    <xf numFmtId="0" fontId="2" fillId="0" borderId="0" xfId="0" applyFont="1" applyAlignment="1">
      <alignment vertical="top" wrapText="1"/>
    </xf>
    <xf numFmtId="0" fontId="3" fillId="0" borderId="0" xfId="0" applyFont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left" vertical="center"/>
    </xf>
    <xf numFmtId="3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top" wrapText="1"/>
    </xf>
    <xf numFmtId="0" fontId="4" fillId="2" borderId="7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/>
    </xf>
    <xf numFmtId="0" fontId="3" fillId="0" borderId="2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top"/>
    </xf>
    <xf numFmtId="0" fontId="6" fillId="0" borderId="6" xfId="0" applyFont="1" applyBorder="1" applyAlignment="1">
      <alignment horizontal="left" vertical="center"/>
    </xf>
    <xf numFmtId="0" fontId="4" fillId="0" borderId="0" xfId="0" applyFont="1"/>
    <xf numFmtId="0" fontId="7" fillId="0" borderId="7" xfId="0" applyFont="1" applyBorder="1"/>
    <xf numFmtId="59" fontId="7" fillId="0" borderId="7" xfId="0" applyNumberFormat="1" applyFont="1" applyBorder="1"/>
    <xf numFmtId="59" fontId="7" fillId="2" borderId="7" xfId="0" applyNumberFormat="1" applyFont="1" applyFill="1" applyBorder="1"/>
    <xf numFmtId="0" fontId="7" fillId="2" borderId="7" xfId="0" applyFont="1" applyFill="1" applyBorder="1"/>
    <xf numFmtId="59" fontId="4" fillId="2" borderId="0" xfId="0" applyNumberFormat="1" applyFont="1" applyFill="1"/>
    <xf numFmtId="0" fontId="4" fillId="2" borderId="0" xfId="0" applyFont="1" applyFill="1"/>
    <xf numFmtId="0" fontId="0" fillId="2" borderId="0" xfId="0" applyFill="1"/>
    <xf numFmtId="0" fontId="8" fillId="2" borderId="7" xfId="0" applyFont="1" applyFill="1" applyBorder="1"/>
    <xf numFmtId="0" fontId="8" fillId="0" borderId="7" xfId="0" applyFont="1" applyBorder="1"/>
    <xf numFmtId="0" fontId="4" fillId="0" borderId="7" xfId="0" applyFont="1" applyBorder="1"/>
    <xf numFmtId="0" fontId="7" fillId="0" borderId="0" xfId="0" applyFont="1"/>
    <xf numFmtId="0" fontId="8" fillId="0" borderId="0" xfId="0" applyFont="1"/>
    <xf numFmtId="0" fontId="3" fillId="3" borderId="6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wrapText="1"/>
    </xf>
    <xf numFmtId="3" fontId="4" fillId="3" borderId="7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top" wrapText="1"/>
    </xf>
    <xf numFmtId="0" fontId="4" fillId="3" borderId="6" xfId="0" applyFont="1" applyFill="1" applyBorder="1" applyAlignment="1">
      <alignment horizontal="left" vertical="center" wrapText="1"/>
    </xf>
    <xf numFmtId="0" fontId="4" fillId="3" borderId="7" xfId="0" applyFont="1" applyFill="1" applyBorder="1" applyAlignment="1">
      <alignment horizontal="center" vertical="center"/>
    </xf>
    <xf numFmtId="3" fontId="3" fillId="3" borderId="7" xfId="0" applyNumberFormat="1" applyFont="1" applyFill="1" applyBorder="1"/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3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 wrapText="1"/>
    </xf>
    <xf numFmtId="187" fontId="6" fillId="0" borderId="6" xfId="0" applyNumberFormat="1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>
      <alignment horizontal="left" vertical="top" wrapText="1"/>
    </xf>
    <xf numFmtId="0" fontId="9" fillId="0" borderId="7" xfId="0" applyFont="1" applyBorder="1" applyAlignment="1" applyProtection="1">
      <alignment horizontal="left" vertical="center"/>
      <protection locked="0"/>
    </xf>
    <xf numFmtId="187" fontId="6" fillId="0" borderId="7" xfId="0" applyNumberFormat="1" applyFont="1" applyBorder="1" applyAlignment="1" applyProtection="1">
      <alignment horizontal="center" vertical="center"/>
      <protection locked="0"/>
    </xf>
    <xf numFmtId="188" fontId="10" fillId="0" borderId="7" xfId="0" applyNumberFormat="1" applyFont="1" applyBorder="1" applyAlignment="1" applyProtection="1">
      <alignment vertical="center"/>
      <protection locked="0"/>
    </xf>
    <xf numFmtId="188" fontId="11" fillId="0" borderId="7" xfId="0" applyNumberFormat="1" applyFont="1" applyBorder="1" applyAlignment="1" applyProtection="1">
      <alignment vertical="center"/>
      <protection locked="0"/>
    </xf>
    <xf numFmtId="0" fontId="6" fillId="0" borderId="7" xfId="0" applyFont="1" applyBorder="1" applyAlignment="1">
      <alignment vertical="top" wrapText="1"/>
    </xf>
    <xf numFmtId="0" fontId="6" fillId="0" borderId="6" xfId="0" applyFont="1" applyBorder="1" applyAlignment="1">
      <alignment horizontal="center"/>
    </xf>
    <xf numFmtId="3" fontId="12" fillId="0" borderId="7" xfId="0" applyNumberFormat="1" applyFont="1" applyBorder="1" applyAlignment="1">
      <alignment horizontal="center"/>
    </xf>
    <xf numFmtId="0" fontId="13" fillId="0" borderId="2" xfId="0" applyFont="1" applyBorder="1" applyAlignment="1">
      <alignment horizontal="right" wrapText="1"/>
    </xf>
    <xf numFmtId="187" fontId="14" fillId="0" borderId="7" xfId="0" applyNumberFormat="1" applyFont="1" applyBorder="1" applyAlignment="1">
      <alignment horizontal="center" wrapText="1"/>
    </xf>
    <xf numFmtId="187" fontId="14" fillId="0" borderId="4" xfId="0" applyNumberFormat="1" applyFont="1" applyBorder="1" applyAlignment="1">
      <alignment horizontal="center" wrapText="1"/>
    </xf>
    <xf numFmtId="0" fontId="13" fillId="0" borderId="0" xfId="0" applyFont="1" applyAlignment="1">
      <alignment vertical="top" wrapText="1"/>
    </xf>
    <xf numFmtId="0" fontId="6" fillId="0" borderId="0" xfId="0" applyFont="1" applyAlignment="1">
      <alignment horizontal="center" vertical="top" wrapText="1"/>
    </xf>
    <xf numFmtId="0" fontId="6" fillId="0" borderId="0" xfId="0" applyFont="1" applyAlignment="1">
      <alignment horizontal="left" vertical="top" wrapText="1"/>
    </xf>
    <xf numFmtId="0" fontId="6" fillId="0" borderId="0" xfId="0" applyFont="1" applyAlignment="1">
      <alignment vertical="top" wrapText="1"/>
    </xf>
    <xf numFmtId="0" fontId="4" fillId="2" borderId="7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6" fillId="0" borderId="7" xfId="0" applyFont="1" applyBorder="1"/>
    <xf numFmtId="0" fontId="6" fillId="0" borderId="7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7" xfId="0" applyFont="1" applyBorder="1" applyAlignment="1">
      <alignment horizontal="left"/>
    </xf>
    <xf numFmtId="3" fontId="6" fillId="0" borderId="7" xfId="0" applyNumberFormat="1" applyFont="1" applyBorder="1" applyAlignment="1">
      <alignment horizontal="center"/>
    </xf>
    <xf numFmtId="0" fontId="15" fillId="0" borderId="7" xfId="0" applyFont="1" applyBorder="1" applyAlignment="1">
      <alignment horizontal="left" vertical="top" wrapText="1"/>
    </xf>
    <xf numFmtId="0" fontId="13" fillId="0" borderId="7" xfId="0" applyFont="1" applyBorder="1" applyAlignment="1">
      <alignment horizontal="left" vertical="top" wrapText="1"/>
    </xf>
    <xf numFmtId="0" fontId="15" fillId="0" borderId="6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wrapText="1"/>
    </xf>
    <xf numFmtId="0" fontId="3" fillId="3" borderId="7" xfId="0" applyFont="1" applyFill="1" applyBorder="1"/>
    <xf numFmtId="0" fontId="6" fillId="3" borderId="7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horizontal="left" vertical="center" wrapText="1"/>
    </xf>
    <xf numFmtId="3" fontId="12" fillId="0" borderId="4" xfId="0" applyNumberFormat="1" applyFont="1" applyBorder="1" applyAlignment="1">
      <alignment horizontal="center"/>
    </xf>
    <xf numFmtId="0" fontId="16" fillId="0" borderId="7" xfId="0" applyFont="1" applyBorder="1" applyAlignment="1">
      <alignment vertical="top" wrapText="1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center"/>
    </xf>
    <xf numFmtId="0" fontId="6" fillId="3" borderId="7" xfId="0" applyFont="1" applyFill="1" applyBorder="1" applyAlignment="1" applyProtection="1">
      <alignment horizontal="left" vertical="center" wrapText="1"/>
      <protection locked="0"/>
    </xf>
    <xf numFmtId="0" fontId="6" fillId="3" borderId="7" xfId="0" applyFont="1" applyFill="1" applyBorder="1" applyAlignment="1" applyProtection="1">
      <alignment horizontal="left" vertical="center"/>
      <protection locked="0"/>
    </xf>
    <xf numFmtId="0" fontId="9" fillId="3" borderId="7" xfId="0" applyFont="1" applyFill="1" applyBorder="1" applyAlignment="1" applyProtection="1">
      <alignment horizontal="left" vertical="center"/>
      <protection locked="0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15" fillId="3" borderId="7" xfId="0" applyFont="1" applyFill="1" applyBorder="1" applyAlignment="1">
      <alignment horizontal="left" vertical="center" wrapText="1"/>
    </xf>
    <xf numFmtId="0" fontId="7" fillId="3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vertical="center"/>
    </xf>
    <xf numFmtId="0" fontId="7" fillId="3" borderId="7" xfId="0" applyFont="1" applyFill="1" applyBorder="1" applyAlignment="1">
      <alignment vertical="center"/>
    </xf>
    <xf numFmtId="59" fontId="7" fillId="3" borderId="7" xfId="0" applyNumberFormat="1" applyFont="1" applyFill="1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6" fillId="2" borderId="7" xfId="0" applyFont="1" applyFill="1" applyBorder="1"/>
    <xf numFmtId="0" fontId="3" fillId="2" borderId="7" xfId="0" applyFont="1" applyFill="1" applyBorder="1" applyAlignment="1">
      <alignment horizontal="center" vertical="top" wrapText="1"/>
    </xf>
    <xf numFmtId="3" fontId="6" fillId="2" borderId="7" xfId="0" applyNumberFormat="1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left"/>
    </xf>
    <xf numFmtId="0" fontId="6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vertical="center" wrapText="1"/>
    </xf>
    <xf numFmtId="0" fontId="6" fillId="3" borderId="7" xfId="0" applyFont="1" applyFill="1" applyBorder="1" applyAlignment="1">
      <alignment horizontal="center" vertical="top" wrapText="1"/>
    </xf>
    <xf numFmtId="3" fontId="6" fillId="3" borderId="6" xfId="0" applyNumberFormat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left" vertical="center"/>
    </xf>
    <xf numFmtId="0" fontId="6" fillId="3" borderId="7" xfId="0" applyFont="1" applyFill="1" applyBorder="1" applyAlignment="1">
      <alignment wrapText="1"/>
    </xf>
    <xf numFmtId="0" fontId="4" fillId="3" borderId="6" xfId="0" applyFont="1" applyFill="1" applyBorder="1" applyAlignment="1">
      <alignment horizontal="center"/>
    </xf>
    <xf numFmtId="0" fontId="6" fillId="3" borderId="6" xfId="0" applyFont="1" applyFill="1" applyBorder="1" applyAlignment="1">
      <alignment horizontal="left"/>
    </xf>
    <xf numFmtId="0" fontId="6" fillId="3" borderId="6" xfId="0" applyFont="1" applyFill="1" applyBorder="1" applyAlignment="1">
      <alignment horizontal="left" wrapText="1"/>
    </xf>
    <xf numFmtId="0" fontId="6" fillId="3" borderId="9" xfId="0" applyFont="1" applyFill="1" applyBorder="1" applyAlignment="1">
      <alignment horizontal="left" wrapText="1"/>
    </xf>
    <xf numFmtId="0" fontId="4" fillId="3" borderId="8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13" fillId="3" borderId="2" xfId="0" applyFont="1" applyFill="1" applyBorder="1" applyAlignment="1">
      <alignment horizontal="right" wrapText="1"/>
    </xf>
    <xf numFmtId="187" fontId="14" fillId="3" borderId="7" xfId="0" applyNumberFormat="1" applyFont="1" applyFill="1" applyBorder="1" applyAlignment="1">
      <alignment horizontal="center" wrapText="1"/>
    </xf>
    <xf numFmtId="187" fontId="14" fillId="3" borderId="4" xfId="0" applyNumberFormat="1" applyFont="1" applyFill="1" applyBorder="1" applyAlignment="1">
      <alignment horizontal="center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7" xfId="0" applyFont="1" applyFill="1" applyBorder="1" applyAlignment="1">
      <alignment horizontal="center" vertical="top" wrapText="1"/>
    </xf>
    <xf numFmtId="0" fontId="6" fillId="3" borderId="7" xfId="0" applyFont="1" applyFill="1" applyBorder="1" applyAlignment="1">
      <alignment horizontal="left" vertical="top" wrapText="1"/>
    </xf>
    <xf numFmtId="0" fontId="3" fillId="5" borderId="7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189" fontId="3" fillId="2" borderId="7" xfId="1" applyNumberFormat="1" applyFont="1" applyFill="1" applyBorder="1" applyAlignment="1">
      <alignment horizontal="right" vertical="center" wrapText="1"/>
    </xf>
    <xf numFmtId="0" fontId="3" fillId="7" borderId="7" xfId="0" applyFont="1" applyFill="1" applyBorder="1" applyAlignment="1">
      <alignment horizontal="center" vertical="center" wrapText="1"/>
    </xf>
    <xf numFmtId="43" fontId="3" fillId="7" borderId="7" xfId="1" applyFont="1" applyFill="1" applyBorder="1" applyAlignment="1">
      <alignment horizontal="center" vertical="center" wrapText="1"/>
    </xf>
    <xf numFmtId="43" fontId="3" fillId="5" borderId="7" xfId="1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left" vertical="center" wrapText="1"/>
    </xf>
    <xf numFmtId="3" fontId="19" fillId="5" borderId="7" xfId="0" applyNumberFormat="1" applyFont="1" applyFill="1" applyBorder="1" applyAlignment="1">
      <alignment vertical="center"/>
    </xf>
    <xf numFmtId="0" fontId="19" fillId="6" borderId="2" xfId="0" applyFont="1" applyFill="1" applyBorder="1" applyAlignment="1">
      <alignment horizontal="center" vertical="center" wrapText="1"/>
    </xf>
    <xf numFmtId="0" fontId="19" fillId="6" borderId="4" xfId="0" applyFont="1" applyFill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0" fontId="19" fillId="6" borderId="7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5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left" vertical="center"/>
    </xf>
    <xf numFmtId="3" fontId="3" fillId="3" borderId="7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3" fontId="3" fillId="3" borderId="2" xfId="0" applyNumberFormat="1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3" fontId="3" fillId="5" borderId="7" xfId="0" applyNumberFormat="1" applyFont="1" applyFill="1" applyBorder="1" applyAlignment="1">
      <alignment horizontal="center" vertical="center"/>
    </xf>
    <xf numFmtId="0" fontId="18" fillId="3" borderId="7" xfId="0" applyFont="1" applyFill="1" applyBorder="1" applyAlignment="1">
      <alignment vertical="center" wrapText="1"/>
    </xf>
    <xf numFmtId="3" fontId="21" fillId="3" borderId="7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 wrapText="1"/>
    </xf>
    <xf numFmtId="0" fontId="3" fillId="0" borderId="10" xfId="0" applyFont="1" applyBorder="1" applyAlignment="1" applyProtection="1">
      <alignment horizontal="left" vertical="center" wrapText="1"/>
      <protection locked="0"/>
    </xf>
    <xf numFmtId="3" fontId="3" fillId="0" borderId="10" xfId="0" applyNumberFormat="1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 applyProtection="1">
      <alignment horizontal="left" vertical="center"/>
      <protection locked="0"/>
    </xf>
    <xf numFmtId="0" fontId="3" fillId="0" borderId="7" xfId="0" applyFont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4" borderId="7" xfId="0" applyFont="1" applyFill="1" applyBorder="1" applyAlignment="1">
      <alignment vertical="center" wrapText="1"/>
    </xf>
    <xf numFmtId="0" fontId="3" fillId="4" borderId="7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center" vertical="center"/>
    </xf>
    <xf numFmtId="187" fontId="3" fillId="5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center" vertical="center"/>
    </xf>
    <xf numFmtId="0" fontId="3" fillId="4" borderId="4" xfId="0" applyFont="1" applyFill="1" applyBorder="1" applyAlignment="1" applyProtection="1">
      <alignment horizontal="left" vertical="center" wrapText="1"/>
      <protection locked="0"/>
    </xf>
    <xf numFmtId="0" fontId="3" fillId="4" borderId="4" xfId="0" applyFont="1" applyFill="1" applyBorder="1" applyAlignment="1" applyProtection="1">
      <alignment horizontal="left" vertical="center"/>
      <protection locked="0"/>
    </xf>
    <xf numFmtId="0" fontId="3" fillId="4" borderId="4" xfId="0" applyFont="1" applyFill="1" applyBorder="1" applyAlignment="1">
      <alignment horizontal="left" vertical="center" wrapText="1"/>
    </xf>
    <xf numFmtId="3" fontId="3" fillId="4" borderId="7" xfId="0" applyNumberFormat="1" applyFont="1" applyFill="1" applyBorder="1" applyAlignment="1">
      <alignment horizontal="center" vertical="center"/>
    </xf>
    <xf numFmtId="0" fontId="23" fillId="4" borderId="4" xfId="0" applyFont="1" applyFill="1" applyBorder="1" applyAlignment="1" applyProtection="1">
      <alignment horizontal="left" vertical="center"/>
      <protection locked="0"/>
    </xf>
    <xf numFmtId="188" fontId="3" fillId="5" borderId="7" xfId="0" applyNumberFormat="1" applyFont="1" applyFill="1" applyBorder="1" applyAlignment="1" applyProtection="1">
      <alignment vertical="center"/>
      <protection locked="0"/>
    </xf>
    <xf numFmtId="0" fontId="19" fillId="6" borderId="7" xfId="0" applyFont="1" applyFill="1" applyBorder="1" applyAlignment="1">
      <alignment horizontal="left" vertical="center" wrapText="1"/>
    </xf>
    <xf numFmtId="0" fontId="19" fillId="6" borderId="7" xfId="0" applyFont="1" applyFill="1" applyBorder="1" applyAlignment="1">
      <alignment horizontal="left" vertical="center"/>
    </xf>
    <xf numFmtId="0" fontId="19" fillId="6" borderId="7" xfId="0" applyFont="1" applyFill="1" applyBorder="1" applyAlignment="1">
      <alignment horizontal="center" vertical="center"/>
    </xf>
    <xf numFmtId="3" fontId="19" fillId="6" borderId="7" xfId="0" applyNumberFormat="1" applyFont="1" applyFill="1" applyBorder="1" applyAlignment="1">
      <alignment horizontal="center" vertical="center"/>
    </xf>
    <xf numFmtId="0" fontId="19" fillId="6" borderId="4" xfId="0" applyFont="1" applyFill="1" applyBorder="1" applyAlignment="1">
      <alignment horizontal="left" vertical="center" wrapText="1"/>
    </xf>
    <xf numFmtId="0" fontId="19" fillId="6" borderId="4" xfId="0" applyFont="1" applyFill="1" applyBorder="1" applyAlignment="1">
      <alignment horizontal="left" vertical="center"/>
    </xf>
    <xf numFmtId="0" fontId="19" fillId="5" borderId="7" xfId="0" applyFont="1" applyFill="1" applyBorder="1" applyAlignment="1">
      <alignment horizontal="center" vertical="center"/>
    </xf>
    <xf numFmtId="0" fontId="19" fillId="6" borderId="7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left" vertical="center"/>
    </xf>
    <xf numFmtId="3" fontId="3" fillId="6" borderId="7" xfId="0" applyNumberFormat="1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4" xfId="0" applyFont="1" applyFill="1" applyBorder="1" applyAlignment="1">
      <alignment horizontal="left" vertical="center"/>
    </xf>
    <xf numFmtId="0" fontId="3" fillId="6" borderId="4" xfId="0" applyFont="1" applyFill="1" applyBorder="1" applyAlignment="1">
      <alignment horizontal="left" vertical="center" wrapText="1"/>
    </xf>
    <xf numFmtId="59" fontId="3" fillId="5" borderId="7" xfId="0" applyNumberFormat="1" applyFont="1" applyFill="1" applyBorder="1" applyAlignment="1">
      <alignment vertical="center"/>
    </xf>
    <xf numFmtId="59" fontId="3" fillId="3" borderId="2" xfId="0" applyNumberFormat="1" applyFont="1" applyFill="1" applyBorder="1" applyAlignment="1">
      <alignment vertical="center"/>
    </xf>
    <xf numFmtId="59" fontId="3" fillId="7" borderId="7" xfId="0" applyNumberFormat="1" applyFont="1" applyFill="1" applyBorder="1" applyAlignment="1">
      <alignment vertical="center"/>
    </xf>
    <xf numFmtId="0" fontId="3" fillId="3" borderId="4" xfId="0" applyFont="1" applyFill="1" applyBorder="1" applyAlignment="1">
      <alignment vertical="center"/>
    </xf>
    <xf numFmtId="59" fontId="3" fillId="3" borderId="7" xfId="0" applyNumberFormat="1" applyFont="1" applyFill="1" applyBorder="1" applyAlignment="1">
      <alignment vertical="center"/>
    </xf>
    <xf numFmtId="0" fontId="25" fillId="5" borderId="7" xfId="0" applyFont="1" applyFill="1" applyBorder="1" applyAlignment="1">
      <alignment vertical="center"/>
    </xf>
    <xf numFmtId="0" fontId="3" fillId="5" borderId="7" xfId="0" applyFont="1" applyFill="1" applyBorder="1" applyAlignment="1">
      <alignment vertical="center"/>
    </xf>
    <xf numFmtId="3" fontId="20" fillId="3" borderId="7" xfId="0" applyNumberFormat="1" applyFont="1" applyFill="1" applyBorder="1" applyAlignment="1">
      <alignment vertical="center"/>
    </xf>
    <xf numFmtId="0" fontId="20" fillId="3" borderId="7" xfId="0" applyFont="1" applyFill="1" applyBorder="1" applyAlignment="1">
      <alignment vertical="center"/>
    </xf>
    <xf numFmtId="43" fontId="3" fillId="0" borderId="7" xfId="1" applyFont="1" applyBorder="1" applyAlignment="1">
      <alignment horizontal="center" vertical="center" wrapText="1"/>
    </xf>
    <xf numFmtId="43" fontId="3" fillId="0" borderId="0" xfId="0" applyNumberFormat="1" applyFont="1" applyAlignment="1">
      <alignment horizontal="center" vertical="center" wrapText="1"/>
    </xf>
    <xf numFmtId="0" fontId="3" fillId="4" borderId="7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vertical="top"/>
    </xf>
    <xf numFmtId="188" fontId="3" fillId="4" borderId="7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43" fontId="3" fillId="3" borderId="0" xfId="0" applyNumberFormat="1" applyFont="1" applyFill="1" applyAlignment="1">
      <alignment horizontal="center" vertical="center" wrapText="1"/>
    </xf>
    <xf numFmtId="0" fontId="20" fillId="5" borderId="7" xfId="0" applyFont="1" applyFill="1" applyBorder="1" applyAlignment="1">
      <alignment horizontal="center" vertical="center" wrapText="1"/>
    </xf>
    <xf numFmtId="59" fontId="20" fillId="3" borderId="7" xfId="0" applyNumberFormat="1" applyFont="1" applyFill="1" applyBorder="1" applyAlignment="1">
      <alignment vertical="center"/>
    </xf>
    <xf numFmtId="0" fontId="3" fillId="8" borderId="7" xfId="0" applyFont="1" applyFill="1" applyBorder="1" applyAlignment="1">
      <alignment vertical="center"/>
    </xf>
    <xf numFmtId="0" fontId="3" fillId="8" borderId="7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vertical="center"/>
    </xf>
    <xf numFmtId="0" fontId="3" fillId="0" borderId="1" xfId="0" applyFont="1" applyBorder="1" applyAlignment="1">
      <alignment vertical="center"/>
    </xf>
    <xf numFmtId="3" fontId="20" fillId="0" borderId="1" xfId="0" applyNumberFormat="1" applyFont="1" applyBorder="1" applyAlignment="1">
      <alignment vertical="center"/>
    </xf>
    <xf numFmtId="0" fontId="20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vertical="center"/>
    </xf>
    <xf numFmtId="59" fontId="20" fillId="0" borderId="11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9" fillId="0" borderId="7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24" fillId="6" borderId="2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7" borderId="7" xfId="0" applyFont="1" applyFill="1" applyBorder="1" applyAlignment="1">
      <alignment horizontal="center" vertical="center"/>
    </xf>
    <xf numFmtId="3" fontId="7" fillId="10" borderId="7" xfId="0" applyNumberFormat="1" applyFont="1" applyFill="1" applyBorder="1" applyAlignment="1">
      <alignment horizontal="center" vertical="center"/>
    </xf>
    <xf numFmtId="3" fontId="7" fillId="11" borderId="7" xfId="0" applyNumberFormat="1" applyFont="1" applyFill="1" applyBorder="1" applyAlignment="1">
      <alignment horizontal="center" vertical="center"/>
    </xf>
    <xf numFmtId="3" fontId="7" fillId="7" borderId="7" xfId="0" applyNumberFormat="1" applyFont="1" applyFill="1" applyBorder="1" applyAlignment="1">
      <alignment horizontal="center" vertical="center"/>
    </xf>
    <xf numFmtId="3" fontId="7" fillId="11" borderId="7" xfId="0" applyNumberFormat="1" applyFont="1" applyFill="1" applyBorder="1" applyAlignment="1">
      <alignment horizontal="center" vertical="center" wrapText="1"/>
    </xf>
    <xf numFmtId="3" fontId="7" fillId="2" borderId="7" xfId="0" applyNumberFormat="1" applyFont="1" applyFill="1" applyBorder="1" applyAlignment="1">
      <alignment horizontal="center" vertical="center"/>
    </xf>
    <xf numFmtId="3" fontId="26" fillId="7" borderId="7" xfId="0" applyNumberFormat="1" applyFont="1" applyFill="1" applyBorder="1" applyAlignment="1">
      <alignment horizontal="center" vertical="center" wrapText="1"/>
    </xf>
    <xf numFmtId="3" fontId="27" fillId="11" borderId="7" xfId="0" applyNumberFormat="1" applyFont="1" applyFill="1" applyBorder="1" applyAlignment="1">
      <alignment horizontal="center" vertical="center" wrapText="1"/>
    </xf>
    <xf numFmtId="3" fontId="7" fillId="7" borderId="7" xfId="0" applyNumberFormat="1" applyFont="1" applyFill="1" applyBorder="1" applyAlignment="1">
      <alignment horizontal="center" vertical="center" wrapText="1"/>
    </xf>
    <xf numFmtId="3" fontId="7" fillId="7" borderId="7" xfId="0" applyNumberFormat="1" applyFont="1" applyFill="1" applyBorder="1" applyAlignment="1">
      <alignment vertical="center"/>
    </xf>
    <xf numFmtId="3" fontId="28" fillId="2" borderId="1" xfId="0" applyNumberFormat="1" applyFont="1" applyFill="1" applyBorder="1" applyAlignment="1">
      <alignment vertical="center"/>
    </xf>
    <xf numFmtId="3" fontId="28" fillId="7" borderId="7" xfId="0" applyNumberFormat="1" applyFont="1" applyFill="1" applyBorder="1" applyAlignment="1">
      <alignment vertical="center"/>
    </xf>
    <xf numFmtId="0" fontId="7" fillId="0" borderId="0" xfId="0" applyFont="1" applyAlignment="1">
      <alignment horizontal="center" vertical="center" wrapText="1"/>
    </xf>
    <xf numFmtId="189" fontId="7" fillId="0" borderId="0" xfId="0" applyNumberFormat="1" applyFont="1" applyAlignment="1">
      <alignment horizontal="center" vertical="center" wrapText="1"/>
    </xf>
    <xf numFmtId="3" fontId="7" fillId="10" borderId="7" xfId="0" applyNumberFormat="1" applyFont="1" applyFill="1" applyBorder="1" applyAlignment="1">
      <alignment vertical="center"/>
    </xf>
    <xf numFmtId="3" fontId="28" fillId="11" borderId="7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horizontal="center" vertical="center" wrapText="1"/>
    </xf>
    <xf numFmtId="3" fontId="28" fillId="10" borderId="7" xfId="0" applyNumberFormat="1" applyFont="1" applyFill="1" applyBorder="1" applyAlignment="1">
      <alignment vertical="center"/>
    </xf>
    <xf numFmtId="0" fontId="29" fillId="0" borderId="7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7" fillId="9" borderId="0" xfId="0" applyFont="1" applyFill="1" applyAlignment="1">
      <alignment horizontal="center" vertical="center" wrapText="1"/>
    </xf>
    <xf numFmtId="43" fontId="3" fillId="9" borderId="0" xfId="0" applyNumberFormat="1" applyFont="1" applyFill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left" vertical="center" wrapText="1"/>
    </xf>
    <xf numFmtId="0" fontId="3" fillId="12" borderId="7" xfId="0" applyFont="1" applyFill="1" applyBorder="1" applyAlignment="1">
      <alignment horizontal="center" vertical="center"/>
    </xf>
    <xf numFmtId="3" fontId="3" fillId="12" borderId="7" xfId="0" applyNumberFormat="1" applyFont="1" applyFill="1" applyBorder="1" applyAlignment="1">
      <alignment horizontal="center" vertical="center"/>
    </xf>
    <xf numFmtId="3" fontId="3" fillId="12" borderId="2" xfId="0" applyNumberFormat="1" applyFont="1" applyFill="1" applyBorder="1" applyAlignment="1">
      <alignment horizontal="center" vertical="center"/>
    </xf>
    <xf numFmtId="3" fontId="7" fillId="12" borderId="7" xfId="0" applyNumberFormat="1" applyFont="1" applyFill="1" applyBorder="1" applyAlignment="1">
      <alignment horizontal="center" vertical="center"/>
    </xf>
    <xf numFmtId="0" fontId="3" fillId="12" borderId="4" xfId="0" applyFont="1" applyFill="1" applyBorder="1" applyAlignment="1">
      <alignment horizontal="left" vertical="center"/>
    </xf>
    <xf numFmtId="0" fontId="18" fillId="12" borderId="2" xfId="0" applyFont="1" applyFill="1" applyBorder="1" applyAlignment="1">
      <alignment horizontal="center" vertical="center"/>
    </xf>
    <xf numFmtId="0" fontId="3" fillId="12" borderId="0" xfId="0" applyFont="1" applyFill="1" applyAlignment="1">
      <alignment horizontal="center" vertical="center" wrapText="1"/>
    </xf>
    <xf numFmtId="0" fontId="3" fillId="12" borderId="7" xfId="0" applyFont="1" applyFill="1" applyBorder="1" applyAlignment="1">
      <alignment vertical="center" wrapText="1"/>
    </xf>
    <xf numFmtId="0" fontId="3" fillId="12" borderId="7" xfId="0" applyFont="1" applyFill="1" applyBorder="1" applyAlignment="1">
      <alignment horizontal="left" vertical="center"/>
    </xf>
    <xf numFmtId="0" fontId="3" fillId="12" borderId="2" xfId="0" applyFont="1" applyFill="1" applyBorder="1" applyAlignment="1">
      <alignment horizontal="center" vertical="center"/>
    </xf>
    <xf numFmtId="187" fontId="3" fillId="12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12" borderId="4" xfId="0" applyFont="1" applyFill="1" applyBorder="1" applyAlignment="1" applyProtection="1">
      <alignment horizontal="left" vertical="center" wrapText="1"/>
      <protection locked="0"/>
    </xf>
    <xf numFmtId="0" fontId="3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3" fontId="7" fillId="0" borderId="7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center" vertical="center" wrapText="1"/>
    </xf>
    <xf numFmtId="3" fontId="27" fillId="0" borderId="7" xfId="0" applyNumberFormat="1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 wrapText="1"/>
    </xf>
    <xf numFmtId="0" fontId="7" fillId="0" borderId="7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 wrapText="1"/>
      <protection locked="0"/>
    </xf>
    <xf numFmtId="0" fontId="7" fillId="0" borderId="4" xfId="0" applyFont="1" applyBorder="1" applyAlignment="1" applyProtection="1">
      <alignment horizontal="left" vertical="center"/>
      <protection locked="0"/>
    </xf>
    <xf numFmtId="0" fontId="26" fillId="0" borderId="4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0" fillId="13" borderId="7" xfId="0" applyFont="1" applyFill="1" applyBorder="1" applyAlignment="1">
      <alignment horizontal="center" vertical="center" wrapText="1"/>
    </xf>
    <xf numFmtId="0" fontId="7" fillId="13" borderId="7" xfId="0" applyFont="1" applyFill="1" applyBorder="1" applyAlignment="1">
      <alignment horizontal="center" vertical="center"/>
    </xf>
    <xf numFmtId="3" fontId="7" fillId="13" borderId="7" xfId="0" applyNumberFormat="1" applyFont="1" applyFill="1" applyBorder="1" applyAlignment="1">
      <alignment horizontal="center" vertical="center"/>
    </xf>
    <xf numFmtId="0" fontId="7" fillId="13" borderId="4" xfId="0" applyFont="1" applyFill="1" applyBorder="1" applyAlignment="1">
      <alignment vertical="center"/>
    </xf>
    <xf numFmtId="0" fontId="7" fillId="14" borderId="0" xfId="0" applyFont="1" applyFill="1" applyAlignment="1">
      <alignment horizontal="center"/>
    </xf>
    <xf numFmtId="0" fontId="2" fillId="13" borderId="7" xfId="0" applyFont="1" applyFill="1" applyBorder="1" applyAlignment="1">
      <alignment horizontal="center"/>
    </xf>
    <xf numFmtId="0" fontId="7" fillId="13" borderId="7" xfId="0" applyFont="1" applyFill="1" applyBorder="1" applyAlignment="1">
      <alignment horizontal="center"/>
    </xf>
    <xf numFmtId="3" fontId="7" fillId="13" borderId="7" xfId="0" applyNumberFormat="1" applyFont="1" applyFill="1" applyBorder="1" applyAlignment="1">
      <alignment horizontal="center"/>
    </xf>
    <xf numFmtId="0" fontId="7" fillId="14" borderId="6" xfId="0" applyFont="1" applyFill="1" applyBorder="1" applyAlignment="1">
      <alignment horizontal="center" vertical="center" wrapText="1"/>
    </xf>
    <xf numFmtId="43" fontId="7" fillId="14" borderId="6" xfId="1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/>
    </xf>
    <xf numFmtId="189" fontId="7" fillId="9" borderId="7" xfId="0" applyNumberFormat="1" applyFont="1" applyFill="1" applyBorder="1" applyAlignment="1">
      <alignment horizontal="right"/>
    </xf>
    <xf numFmtId="0" fontId="26" fillId="0" borderId="7" xfId="0" applyFont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3" fillId="2" borderId="7" xfId="0" applyFont="1" applyFill="1" applyBorder="1" applyAlignment="1">
      <alignment horizontal="left" vertical="center" wrapText="1"/>
    </xf>
    <xf numFmtId="3" fontId="3" fillId="2" borderId="7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top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left" vertical="top" wrapText="1"/>
    </xf>
    <xf numFmtId="0" fontId="7" fillId="0" borderId="0" xfId="0" applyFont="1" applyAlignment="1">
      <alignment horizont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3" fillId="0" borderId="0" xfId="0" applyFont="1" applyAlignment="1">
      <alignment horizontal="center" vertical="top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3" fontId="7" fillId="3" borderId="7" xfId="0" applyNumberFormat="1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7" fillId="3" borderId="7" xfId="0" applyFont="1" applyFill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3" fontId="7" fillId="3" borderId="7" xfId="0" applyNumberFormat="1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right" vertical="center" wrapText="1"/>
    </xf>
    <xf numFmtId="187" fontId="7" fillId="3" borderId="7" xfId="0" applyNumberFormat="1" applyFont="1" applyFill="1" applyBorder="1" applyAlignment="1" applyProtection="1">
      <alignment horizontal="right" vertical="center"/>
      <protection locked="0"/>
    </xf>
    <xf numFmtId="188" fontId="32" fillId="3" borderId="7" xfId="0" applyNumberFormat="1" applyFont="1" applyFill="1" applyBorder="1" applyAlignment="1" applyProtection="1">
      <alignment horizontal="right" vertical="center"/>
      <protection locked="0"/>
    </xf>
    <xf numFmtId="59" fontId="7" fillId="3" borderId="7" xfId="0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right" vertical="center" wrapText="1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/>
    </xf>
  </cellXfs>
  <cellStyles count="3">
    <cellStyle name="Comma" xfId="1" builtinId="3"/>
    <cellStyle name="Normal" xfId="0" builtinId="0"/>
    <cellStyle name="Normal 2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J99"/>
  <sheetViews>
    <sheetView tabSelected="1" zoomScaleNormal="100" workbookViewId="0">
      <selection activeCell="B6" sqref="B6"/>
    </sheetView>
  </sheetViews>
  <sheetFormatPr defaultRowHeight="24" x14ac:dyDescent="0.2"/>
  <cols>
    <col min="1" max="1" width="5.625" style="237" customWidth="1"/>
    <col min="2" max="2" width="48.875" style="237" customWidth="1"/>
    <col min="3" max="3" width="15" style="97" customWidth="1"/>
    <col min="4" max="5" width="9.25" style="347" customWidth="1"/>
    <col min="6" max="6" width="7.75" style="237" customWidth="1"/>
    <col min="7" max="7" width="9.625" style="237" customWidth="1"/>
    <col min="8" max="8" width="16.125" style="353" customWidth="1"/>
    <col min="9" max="9" width="14.125" style="353" customWidth="1"/>
    <col min="10" max="10" width="4.375" style="237" customWidth="1"/>
    <col min="11" max="255" width="9" style="237"/>
    <col min="256" max="256" width="7.125" style="237" customWidth="1"/>
    <col min="257" max="257" width="51.75" style="237" customWidth="1"/>
    <col min="258" max="263" width="11.375" style="237" customWidth="1"/>
    <col min="264" max="264" width="17.375" style="237" customWidth="1"/>
    <col min="265" max="266" width="4.375" style="237" customWidth="1"/>
    <col min="267" max="511" width="9" style="237"/>
    <col min="512" max="512" width="7.125" style="237" customWidth="1"/>
    <col min="513" max="513" width="51.75" style="237" customWidth="1"/>
    <col min="514" max="519" width="11.375" style="237" customWidth="1"/>
    <col min="520" max="520" width="17.375" style="237" customWidth="1"/>
    <col min="521" max="522" width="4.375" style="237" customWidth="1"/>
    <col min="523" max="767" width="9" style="237"/>
    <col min="768" max="768" width="7.125" style="237" customWidth="1"/>
    <col min="769" max="769" width="51.75" style="237" customWidth="1"/>
    <col min="770" max="775" width="11.375" style="237" customWidth="1"/>
    <col min="776" max="776" width="17.375" style="237" customWidth="1"/>
    <col min="777" max="778" width="4.375" style="237" customWidth="1"/>
    <col min="779" max="1023" width="9" style="237"/>
    <col min="1024" max="1024" width="7.125" style="237" customWidth="1"/>
    <col min="1025" max="1025" width="51.75" style="237" customWidth="1"/>
    <col min="1026" max="1031" width="11.375" style="237" customWidth="1"/>
    <col min="1032" max="1032" width="17.375" style="237" customWidth="1"/>
    <col min="1033" max="1034" width="4.375" style="237" customWidth="1"/>
    <col min="1035" max="1279" width="9" style="237"/>
    <col min="1280" max="1280" width="7.125" style="237" customWidth="1"/>
    <col min="1281" max="1281" width="51.75" style="237" customWidth="1"/>
    <col min="1282" max="1287" width="11.375" style="237" customWidth="1"/>
    <col min="1288" max="1288" width="17.375" style="237" customWidth="1"/>
    <col min="1289" max="1290" width="4.375" style="237" customWidth="1"/>
    <col min="1291" max="1535" width="9" style="237"/>
    <col min="1536" max="1536" width="7.125" style="237" customWidth="1"/>
    <col min="1537" max="1537" width="51.75" style="237" customWidth="1"/>
    <col min="1538" max="1543" width="11.375" style="237" customWidth="1"/>
    <col min="1544" max="1544" width="17.375" style="237" customWidth="1"/>
    <col min="1545" max="1546" width="4.375" style="237" customWidth="1"/>
    <col min="1547" max="1791" width="9" style="237"/>
    <col min="1792" max="1792" width="7.125" style="237" customWidth="1"/>
    <col min="1793" max="1793" width="51.75" style="237" customWidth="1"/>
    <col min="1794" max="1799" width="11.375" style="237" customWidth="1"/>
    <col min="1800" max="1800" width="17.375" style="237" customWidth="1"/>
    <col min="1801" max="1802" width="4.375" style="237" customWidth="1"/>
    <col min="1803" max="2047" width="9" style="237"/>
    <col min="2048" max="2048" width="7.125" style="237" customWidth="1"/>
    <col min="2049" max="2049" width="51.75" style="237" customWidth="1"/>
    <col min="2050" max="2055" width="11.375" style="237" customWidth="1"/>
    <col min="2056" max="2056" width="17.375" style="237" customWidth="1"/>
    <col min="2057" max="2058" width="4.375" style="237" customWidth="1"/>
    <col min="2059" max="2303" width="9" style="237"/>
    <col min="2304" max="2304" width="7.125" style="237" customWidth="1"/>
    <col min="2305" max="2305" width="51.75" style="237" customWidth="1"/>
    <col min="2306" max="2311" width="11.375" style="237" customWidth="1"/>
    <col min="2312" max="2312" width="17.375" style="237" customWidth="1"/>
    <col min="2313" max="2314" width="4.375" style="237" customWidth="1"/>
    <col min="2315" max="2559" width="9" style="237"/>
    <col min="2560" max="2560" width="7.125" style="237" customWidth="1"/>
    <col min="2561" max="2561" width="51.75" style="237" customWidth="1"/>
    <col min="2562" max="2567" width="11.375" style="237" customWidth="1"/>
    <col min="2568" max="2568" width="17.375" style="237" customWidth="1"/>
    <col min="2569" max="2570" width="4.375" style="237" customWidth="1"/>
    <col min="2571" max="2815" width="9" style="237"/>
    <col min="2816" max="2816" width="7.125" style="237" customWidth="1"/>
    <col min="2817" max="2817" width="51.75" style="237" customWidth="1"/>
    <col min="2818" max="2823" width="11.375" style="237" customWidth="1"/>
    <col min="2824" max="2824" width="17.375" style="237" customWidth="1"/>
    <col min="2825" max="2826" width="4.375" style="237" customWidth="1"/>
    <col min="2827" max="3071" width="9" style="237"/>
    <col min="3072" max="3072" width="7.125" style="237" customWidth="1"/>
    <col min="3073" max="3073" width="51.75" style="237" customWidth="1"/>
    <col min="3074" max="3079" width="11.375" style="237" customWidth="1"/>
    <col min="3080" max="3080" width="17.375" style="237" customWidth="1"/>
    <col min="3081" max="3082" width="4.375" style="237" customWidth="1"/>
    <col min="3083" max="3327" width="9" style="237"/>
    <col min="3328" max="3328" width="7.125" style="237" customWidth="1"/>
    <col min="3329" max="3329" width="51.75" style="237" customWidth="1"/>
    <col min="3330" max="3335" width="11.375" style="237" customWidth="1"/>
    <col min="3336" max="3336" width="17.375" style="237" customWidth="1"/>
    <col min="3337" max="3338" width="4.375" style="237" customWidth="1"/>
    <col min="3339" max="3583" width="9" style="237"/>
    <col min="3584" max="3584" width="7.125" style="237" customWidth="1"/>
    <col min="3585" max="3585" width="51.75" style="237" customWidth="1"/>
    <col min="3586" max="3591" width="11.375" style="237" customWidth="1"/>
    <col min="3592" max="3592" width="17.375" style="237" customWidth="1"/>
    <col min="3593" max="3594" width="4.375" style="237" customWidth="1"/>
    <col min="3595" max="3839" width="9" style="237"/>
    <col min="3840" max="3840" width="7.125" style="237" customWidth="1"/>
    <col min="3841" max="3841" width="51.75" style="237" customWidth="1"/>
    <col min="3842" max="3847" width="11.375" style="237" customWidth="1"/>
    <col min="3848" max="3848" width="17.375" style="237" customWidth="1"/>
    <col min="3849" max="3850" width="4.375" style="237" customWidth="1"/>
    <col min="3851" max="4095" width="9" style="237"/>
    <col min="4096" max="4096" width="7.125" style="237" customWidth="1"/>
    <col min="4097" max="4097" width="51.75" style="237" customWidth="1"/>
    <col min="4098" max="4103" width="11.375" style="237" customWidth="1"/>
    <col min="4104" max="4104" width="17.375" style="237" customWidth="1"/>
    <col min="4105" max="4106" width="4.375" style="237" customWidth="1"/>
    <col min="4107" max="4351" width="9" style="237"/>
    <col min="4352" max="4352" width="7.125" style="237" customWidth="1"/>
    <col min="4353" max="4353" width="51.75" style="237" customWidth="1"/>
    <col min="4354" max="4359" width="11.375" style="237" customWidth="1"/>
    <col min="4360" max="4360" width="17.375" style="237" customWidth="1"/>
    <col min="4361" max="4362" width="4.375" style="237" customWidth="1"/>
    <col min="4363" max="4607" width="9" style="237"/>
    <col min="4608" max="4608" width="7.125" style="237" customWidth="1"/>
    <col min="4609" max="4609" width="51.75" style="237" customWidth="1"/>
    <col min="4610" max="4615" width="11.375" style="237" customWidth="1"/>
    <col min="4616" max="4616" width="17.375" style="237" customWidth="1"/>
    <col min="4617" max="4618" width="4.375" style="237" customWidth="1"/>
    <col min="4619" max="4863" width="9" style="237"/>
    <col min="4864" max="4864" width="7.125" style="237" customWidth="1"/>
    <col min="4865" max="4865" width="51.75" style="237" customWidth="1"/>
    <col min="4866" max="4871" width="11.375" style="237" customWidth="1"/>
    <col min="4872" max="4872" width="17.375" style="237" customWidth="1"/>
    <col min="4873" max="4874" width="4.375" style="237" customWidth="1"/>
    <col min="4875" max="5119" width="9" style="237"/>
    <col min="5120" max="5120" width="7.125" style="237" customWidth="1"/>
    <col min="5121" max="5121" width="51.75" style="237" customWidth="1"/>
    <col min="5122" max="5127" width="11.375" style="237" customWidth="1"/>
    <col min="5128" max="5128" width="17.375" style="237" customWidth="1"/>
    <col min="5129" max="5130" width="4.375" style="237" customWidth="1"/>
    <col min="5131" max="5375" width="9" style="237"/>
    <col min="5376" max="5376" width="7.125" style="237" customWidth="1"/>
    <col min="5377" max="5377" width="51.75" style="237" customWidth="1"/>
    <col min="5378" max="5383" width="11.375" style="237" customWidth="1"/>
    <col min="5384" max="5384" width="17.375" style="237" customWidth="1"/>
    <col min="5385" max="5386" width="4.375" style="237" customWidth="1"/>
    <col min="5387" max="5631" width="9" style="237"/>
    <col min="5632" max="5632" width="7.125" style="237" customWidth="1"/>
    <col min="5633" max="5633" width="51.75" style="237" customWidth="1"/>
    <col min="5634" max="5639" width="11.375" style="237" customWidth="1"/>
    <col min="5640" max="5640" width="17.375" style="237" customWidth="1"/>
    <col min="5641" max="5642" width="4.375" style="237" customWidth="1"/>
    <col min="5643" max="5887" width="9" style="237"/>
    <col min="5888" max="5888" width="7.125" style="237" customWidth="1"/>
    <col min="5889" max="5889" width="51.75" style="237" customWidth="1"/>
    <col min="5890" max="5895" width="11.375" style="237" customWidth="1"/>
    <col min="5896" max="5896" width="17.375" style="237" customWidth="1"/>
    <col min="5897" max="5898" width="4.375" style="237" customWidth="1"/>
    <col min="5899" max="6143" width="9" style="237"/>
    <col min="6144" max="6144" width="7.125" style="237" customWidth="1"/>
    <col min="6145" max="6145" width="51.75" style="237" customWidth="1"/>
    <col min="6146" max="6151" width="11.375" style="237" customWidth="1"/>
    <col min="6152" max="6152" width="17.375" style="237" customWidth="1"/>
    <col min="6153" max="6154" width="4.375" style="237" customWidth="1"/>
    <col min="6155" max="6399" width="9" style="237"/>
    <col min="6400" max="6400" width="7.125" style="237" customWidth="1"/>
    <col min="6401" max="6401" width="51.75" style="237" customWidth="1"/>
    <col min="6402" max="6407" width="11.375" style="237" customWidth="1"/>
    <col min="6408" max="6408" width="17.375" style="237" customWidth="1"/>
    <col min="6409" max="6410" width="4.375" style="237" customWidth="1"/>
    <col min="6411" max="6655" width="9" style="237"/>
    <col min="6656" max="6656" width="7.125" style="237" customWidth="1"/>
    <col min="6657" max="6657" width="51.75" style="237" customWidth="1"/>
    <col min="6658" max="6663" width="11.375" style="237" customWidth="1"/>
    <col min="6664" max="6664" width="17.375" style="237" customWidth="1"/>
    <col min="6665" max="6666" width="4.375" style="237" customWidth="1"/>
    <col min="6667" max="6911" width="9" style="237"/>
    <col min="6912" max="6912" width="7.125" style="237" customWidth="1"/>
    <col min="6913" max="6913" width="51.75" style="237" customWidth="1"/>
    <col min="6914" max="6919" width="11.375" style="237" customWidth="1"/>
    <col min="6920" max="6920" width="17.375" style="237" customWidth="1"/>
    <col min="6921" max="6922" width="4.375" style="237" customWidth="1"/>
    <col min="6923" max="7167" width="9" style="237"/>
    <col min="7168" max="7168" width="7.125" style="237" customWidth="1"/>
    <col min="7169" max="7169" width="51.75" style="237" customWidth="1"/>
    <col min="7170" max="7175" width="11.375" style="237" customWidth="1"/>
    <col min="7176" max="7176" width="17.375" style="237" customWidth="1"/>
    <col min="7177" max="7178" width="4.375" style="237" customWidth="1"/>
    <col min="7179" max="7423" width="9" style="237"/>
    <col min="7424" max="7424" width="7.125" style="237" customWidth="1"/>
    <col min="7425" max="7425" width="51.75" style="237" customWidth="1"/>
    <col min="7426" max="7431" width="11.375" style="237" customWidth="1"/>
    <col min="7432" max="7432" width="17.375" style="237" customWidth="1"/>
    <col min="7433" max="7434" width="4.375" style="237" customWidth="1"/>
    <col min="7435" max="7679" width="9" style="237"/>
    <col min="7680" max="7680" width="7.125" style="237" customWidth="1"/>
    <col min="7681" max="7681" width="51.75" style="237" customWidth="1"/>
    <col min="7682" max="7687" width="11.375" style="237" customWidth="1"/>
    <col min="7688" max="7688" width="17.375" style="237" customWidth="1"/>
    <col min="7689" max="7690" width="4.375" style="237" customWidth="1"/>
    <col min="7691" max="7935" width="9" style="237"/>
    <col min="7936" max="7936" width="7.125" style="237" customWidth="1"/>
    <col min="7937" max="7937" width="51.75" style="237" customWidth="1"/>
    <col min="7938" max="7943" width="11.375" style="237" customWidth="1"/>
    <col min="7944" max="7944" width="17.375" style="237" customWidth="1"/>
    <col min="7945" max="7946" width="4.375" style="237" customWidth="1"/>
    <col min="7947" max="8191" width="9" style="237"/>
    <col min="8192" max="8192" width="7.125" style="237" customWidth="1"/>
    <col min="8193" max="8193" width="51.75" style="237" customWidth="1"/>
    <col min="8194" max="8199" width="11.375" style="237" customWidth="1"/>
    <col min="8200" max="8200" width="17.375" style="237" customWidth="1"/>
    <col min="8201" max="8202" width="4.375" style="237" customWidth="1"/>
    <col min="8203" max="8447" width="9" style="237"/>
    <col min="8448" max="8448" width="7.125" style="237" customWidth="1"/>
    <col min="8449" max="8449" width="51.75" style="237" customWidth="1"/>
    <col min="8450" max="8455" width="11.375" style="237" customWidth="1"/>
    <col min="8456" max="8456" width="17.375" style="237" customWidth="1"/>
    <col min="8457" max="8458" width="4.375" style="237" customWidth="1"/>
    <col min="8459" max="8703" width="9" style="237"/>
    <col min="8704" max="8704" width="7.125" style="237" customWidth="1"/>
    <col min="8705" max="8705" width="51.75" style="237" customWidth="1"/>
    <col min="8706" max="8711" width="11.375" style="237" customWidth="1"/>
    <col min="8712" max="8712" width="17.375" style="237" customWidth="1"/>
    <col min="8713" max="8714" width="4.375" style="237" customWidth="1"/>
    <col min="8715" max="8959" width="9" style="237"/>
    <col min="8960" max="8960" width="7.125" style="237" customWidth="1"/>
    <col min="8961" max="8961" width="51.75" style="237" customWidth="1"/>
    <col min="8962" max="8967" width="11.375" style="237" customWidth="1"/>
    <col min="8968" max="8968" width="17.375" style="237" customWidth="1"/>
    <col min="8969" max="8970" width="4.375" style="237" customWidth="1"/>
    <col min="8971" max="9215" width="9" style="237"/>
    <col min="9216" max="9216" width="7.125" style="237" customWidth="1"/>
    <col min="9217" max="9217" width="51.75" style="237" customWidth="1"/>
    <col min="9218" max="9223" width="11.375" style="237" customWidth="1"/>
    <col min="9224" max="9224" width="17.375" style="237" customWidth="1"/>
    <col min="9225" max="9226" width="4.375" style="237" customWidth="1"/>
    <col min="9227" max="9471" width="9" style="237"/>
    <col min="9472" max="9472" width="7.125" style="237" customWidth="1"/>
    <col min="9473" max="9473" width="51.75" style="237" customWidth="1"/>
    <col min="9474" max="9479" width="11.375" style="237" customWidth="1"/>
    <col min="9480" max="9480" width="17.375" style="237" customWidth="1"/>
    <col min="9481" max="9482" width="4.375" style="237" customWidth="1"/>
    <col min="9483" max="9727" width="9" style="237"/>
    <col min="9728" max="9728" width="7.125" style="237" customWidth="1"/>
    <col min="9729" max="9729" width="51.75" style="237" customWidth="1"/>
    <col min="9730" max="9735" width="11.375" style="237" customWidth="1"/>
    <col min="9736" max="9736" width="17.375" style="237" customWidth="1"/>
    <col min="9737" max="9738" width="4.375" style="237" customWidth="1"/>
    <col min="9739" max="9983" width="9" style="237"/>
    <col min="9984" max="9984" width="7.125" style="237" customWidth="1"/>
    <col min="9985" max="9985" width="51.75" style="237" customWidth="1"/>
    <col min="9986" max="9991" width="11.375" style="237" customWidth="1"/>
    <col min="9992" max="9992" width="17.375" style="237" customWidth="1"/>
    <col min="9993" max="9994" width="4.375" style="237" customWidth="1"/>
    <col min="9995" max="10239" width="9" style="237"/>
    <col min="10240" max="10240" width="7.125" style="237" customWidth="1"/>
    <col min="10241" max="10241" width="51.75" style="237" customWidth="1"/>
    <col min="10242" max="10247" width="11.375" style="237" customWidth="1"/>
    <col min="10248" max="10248" width="17.375" style="237" customWidth="1"/>
    <col min="10249" max="10250" width="4.375" style="237" customWidth="1"/>
    <col min="10251" max="10495" width="9" style="237"/>
    <col min="10496" max="10496" width="7.125" style="237" customWidth="1"/>
    <col min="10497" max="10497" width="51.75" style="237" customWidth="1"/>
    <col min="10498" max="10503" width="11.375" style="237" customWidth="1"/>
    <col min="10504" max="10504" width="17.375" style="237" customWidth="1"/>
    <col min="10505" max="10506" width="4.375" style="237" customWidth="1"/>
    <col min="10507" max="10751" width="9" style="237"/>
    <col min="10752" max="10752" width="7.125" style="237" customWidth="1"/>
    <col min="10753" max="10753" width="51.75" style="237" customWidth="1"/>
    <col min="10754" max="10759" width="11.375" style="237" customWidth="1"/>
    <col min="10760" max="10760" width="17.375" style="237" customWidth="1"/>
    <col min="10761" max="10762" width="4.375" style="237" customWidth="1"/>
    <col min="10763" max="11007" width="9" style="237"/>
    <col min="11008" max="11008" width="7.125" style="237" customWidth="1"/>
    <col min="11009" max="11009" width="51.75" style="237" customWidth="1"/>
    <col min="11010" max="11015" width="11.375" style="237" customWidth="1"/>
    <col min="11016" max="11016" width="17.375" style="237" customWidth="1"/>
    <col min="11017" max="11018" width="4.375" style="237" customWidth="1"/>
    <col min="11019" max="11263" width="9" style="237"/>
    <col min="11264" max="11264" width="7.125" style="237" customWidth="1"/>
    <col min="11265" max="11265" width="51.75" style="237" customWidth="1"/>
    <col min="11266" max="11271" width="11.375" style="237" customWidth="1"/>
    <col min="11272" max="11272" width="17.375" style="237" customWidth="1"/>
    <col min="11273" max="11274" width="4.375" style="237" customWidth="1"/>
    <col min="11275" max="11519" width="9" style="237"/>
    <col min="11520" max="11520" width="7.125" style="237" customWidth="1"/>
    <col min="11521" max="11521" width="51.75" style="237" customWidth="1"/>
    <col min="11522" max="11527" width="11.375" style="237" customWidth="1"/>
    <col min="11528" max="11528" width="17.375" style="237" customWidth="1"/>
    <col min="11529" max="11530" width="4.375" style="237" customWidth="1"/>
    <col min="11531" max="11775" width="9" style="237"/>
    <col min="11776" max="11776" width="7.125" style="237" customWidth="1"/>
    <col min="11777" max="11777" width="51.75" style="237" customWidth="1"/>
    <col min="11778" max="11783" width="11.375" style="237" customWidth="1"/>
    <col min="11784" max="11784" width="17.375" style="237" customWidth="1"/>
    <col min="11785" max="11786" width="4.375" style="237" customWidth="1"/>
    <col min="11787" max="12031" width="9" style="237"/>
    <col min="12032" max="12032" width="7.125" style="237" customWidth="1"/>
    <col min="12033" max="12033" width="51.75" style="237" customWidth="1"/>
    <col min="12034" max="12039" width="11.375" style="237" customWidth="1"/>
    <col min="12040" max="12040" width="17.375" style="237" customWidth="1"/>
    <col min="12041" max="12042" width="4.375" style="237" customWidth="1"/>
    <col min="12043" max="12287" width="9" style="237"/>
    <col min="12288" max="12288" width="7.125" style="237" customWidth="1"/>
    <col min="12289" max="12289" width="51.75" style="237" customWidth="1"/>
    <col min="12290" max="12295" width="11.375" style="237" customWidth="1"/>
    <col min="12296" max="12296" width="17.375" style="237" customWidth="1"/>
    <col min="12297" max="12298" width="4.375" style="237" customWidth="1"/>
    <col min="12299" max="12543" width="9" style="237"/>
    <col min="12544" max="12544" width="7.125" style="237" customWidth="1"/>
    <col min="12545" max="12545" width="51.75" style="237" customWidth="1"/>
    <col min="12546" max="12551" width="11.375" style="237" customWidth="1"/>
    <col min="12552" max="12552" width="17.375" style="237" customWidth="1"/>
    <col min="12553" max="12554" width="4.375" style="237" customWidth="1"/>
    <col min="12555" max="12799" width="9" style="237"/>
    <col min="12800" max="12800" width="7.125" style="237" customWidth="1"/>
    <col min="12801" max="12801" width="51.75" style="237" customWidth="1"/>
    <col min="12802" max="12807" width="11.375" style="237" customWidth="1"/>
    <col min="12808" max="12808" width="17.375" style="237" customWidth="1"/>
    <col min="12809" max="12810" width="4.375" style="237" customWidth="1"/>
    <col min="12811" max="13055" width="9" style="237"/>
    <col min="13056" max="13056" width="7.125" style="237" customWidth="1"/>
    <col min="13057" max="13057" width="51.75" style="237" customWidth="1"/>
    <col min="13058" max="13063" width="11.375" style="237" customWidth="1"/>
    <col min="13064" max="13064" width="17.375" style="237" customWidth="1"/>
    <col min="13065" max="13066" width="4.375" style="237" customWidth="1"/>
    <col min="13067" max="13311" width="9" style="237"/>
    <col min="13312" max="13312" width="7.125" style="237" customWidth="1"/>
    <col min="13313" max="13313" width="51.75" style="237" customWidth="1"/>
    <col min="13314" max="13319" width="11.375" style="237" customWidth="1"/>
    <col min="13320" max="13320" width="17.375" style="237" customWidth="1"/>
    <col min="13321" max="13322" width="4.375" style="237" customWidth="1"/>
    <col min="13323" max="13567" width="9" style="237"/>
    <col min="13568" max="13568" width="7.125" style="237" customWidth="1"/>
    <col min="13569" max="13569" width="51.75" style="237" customWidth="1"/>
    <col min="13570" max="13575" width="11.375" style="237" customWidth="1"/>
    <col min="13576" max="13576" width="17.375" style="237" customWidth="1"/>
    <col min="13577" max="13578" width="4.375" style="237" customWidth="1"/>
    <col min="13579" max="13823" width="9" style="237"/>
    <col min="13824" max="13824" width="7.125" style="237" customWidth="1"/>
    <col min="13825" max="13825" width="51.75" style="237" customWidth="1"/>
    <col min="13826" max="13831" width="11.375" style="237" customWidth="1"/>
    <col min="13832" max="13832" width="17.375" style="237" customWidth="1"/>
    <col min="13833" max="13834" width="4.375" style="237" customWidth="1"/>
    <col min="13835" max="14079" width="9" style="237"/>
    <col min="14080" max="14080" width="7.125" style="237" customWidth="1"/>
    <col min="14081" max="14081" width="51.75" style="237" customWidth="1"/>
    <col min="14082" max="14087" width="11.375" style="237" customWidth="1"/>
    <col min="14088" max="14088" width="17.375" style="237" customWidth="1"/>
    <col min="14089" max="14090" width="4.375" style="237" customWidth="1"/>
    <col min="14091" max="14335" width="9" style="237"/>
    <col min="14336" max="14336" width="7.125" style="237" customWidth="1"/>
    <col min="14337" max="14337" width="51.75" style="237" customWidth="1"/>
    <col min="14338" max="14343" width="11.375" style="237" customWidth="1"/>
    <col min="14344" max="14344" width="17.375" style="237" customWidth="1"/>
    <col min="14345" max="14346" width="4.375" style="237" customWidth="1"/>
    <col min="14347" max="14591" width="9" style="237"/>
    <col min="14592" max="14592" width="7.125" style="237" customWidth="1"/>
    <col min="14593" max="14593" width="51.75" style="237" customWidth="1"/>
    <col min="14594" max="14599" width="11.375" style="237" customWidth="1"/>
    <col min="14600" max="14600" width="17.375" style="237" customWidth="1"/>
    <col min="14601" max="14602" width="4.375" style="237" customWidth="1"/>
    <col min="14603" max="14847" width="9" style="237"/>
    <col min="14848" max="14848" width="7.125" style="237" customWidth="1"/>
    <col min="14849" max="14849" width="51.75" style="237" customWidth="1"/>
    <col min="14850" max="14855" width="11.375" style="237" customWidth="1"/>
    <col min="14856" max="14856" width="17.375" style="237" customWidth="1"/>
    <col min="14857" max="14858" width="4.375" style="237" customWidth="1"/>
    <col min="14859" max="15103" width="9" style="237"/>
    <col min="15104" max="15104" width="7.125" style="237" customWidth="1"/>
    <col min="15105" max="15105" width="51.75" style="237" customWidth="1"/>
    <col min="15106" max="15111" width="11.375" style="237" customWidth="1"/>
    <col min="15112" max="15112" width="17.375" style="237" customWidth="1"/>
    <col min="15113" max="15114" width="4.375" style="237" customWidth="1"/>
    <col min="15115" max="15359" width="9" style="237"/>
    <col min="15360" max="15360" width="7.125" style="237" customWidth="1"/>
    <col min="15361" max="15361" width="51.75" style="237" customWidth="1"/>
    <col min="15362" max="15367" width="11.375" style="237" customWidth="1"/>
    <col min="15368" max="15368" width="17.375" style="237" customWidth="1"/>
    <col min="15369" max="15370" width="4.375" style="237" customWidth="1"/>
    <col min="15371" max="15615" width="9" style="237"/>
    <col min="15616" max="15616" width="7.125" style="237" customWidth="1"/>
    <col min="15617" max="15617" width="51.75" style="237" customWidth="1"/>
    <col min="15618" max="15623" width="11.375" style="237" customWidth="1"/>
    <col min="15624" max="15624" width="17.375" style="237" customWidth="1"/>
    <col min="15625" max="15626" width="4.375" style="237" customWidth="1"/>
    <col min="15627" max="15871" width="9" style="237"/>
    <col min="15872" max="15872" width="7.125" style="237" customWidth="1"/>
    <col min="15873" max="15873" width="51.75" style="237" customWidth="1"/>
    <col min="15874" max="15879" width="11.375" style="237" customWidth="1"/>
    <col min="15880" max="15880" width="17.375" style="237" customWidth="1"/>
    <col min="15881" max="15882" width="4.375" style="237" customWidth="1"/>
    <col min="15883" max="16127" width="9" style="237"/>
    <col min="16128" max="16128" width="7.125" style="237" customWidth="1"/>
    <col min="16129" max="16129" width="51.75" style="237" customWidth="1"/>
    <col min="16130" max="16135" width="11.375" style="237" customWidth="1"/>
    <col min="16136" max="16136" width="17.375" style="237" customWidth="1"/>
    <col min="16137" max="16138" width="4.375" style="237" customWidth="1"/>
    <col min="16139" max="16384" width="9" style="237"/>
  </cols>
  <sheetData>
    <row r="1" spans="1:10" ht="21" customHeight="1" x14ac:dyDescent="0.2">
      <c r="A1" s="298" t="s">
        <v>132</v>
      </c>
      <c r="B1" s="354"/>
      <c r="C1" s="348"/>
      <c r="D1" s="339"/>
      <c r="E1" s="339"/>
      <c r="F1" s="298"/>
      <c r="G1" s="298"/>
      <c r="H1" s="350"/>
      <c r="I1" s="355"/>
      <c r="J1" s="96"/>
    </row>
    <row r="2" spans="1:10" x14ac:dyDescent="0.2">
      <c r="A2" s="104"/>
      <c r="C2" s="349"/>
      <c r="D2" s="340"/>
      <c r="E2" s="340"/>
      <c r="F2" s="104"/>
      <c r="G2" s="104"/>
      <c r="H2" s="351"/>
      <c r="I2" s="355"/>
      <c r="J2" s="96"/>
    </row>
    <row r="3" spans="1:10" x14ac:dyDescent="0.2">
      <c r="A3" s="332" t="s">
        <v>125</v>
      </c>
      <c r="B3" s="332" t="s">
        <v>135</v>
      </c>
      <c r="C3" s="303" t="s">
        <v>114</v>
      </c>
      <c r="D3" s="318" t="s">
        <v>4</v>
      </c>
      <c r="E3" s="318"/>
      <c r="F3" s="318" t="s">
        <v>115</v>
      </c>
      <c r="G3" s="318" t="s">
        <v>60</v>
      </c>
      <c r="H3" s="352" t="s">
        <v>116</v>
      </c>
      <c r="I3" s="356" t="s">
        <v>129</v>
      </c>
    </row>
    <row r="4" spans="1:10" x14ac:dyDescent="0.2">
      <c r="A4" s="332"/>
      <c r="B4" s="332"/>
      <c r="C4" s="303"/>
      <c r="D4" s="224" t="s">
        <v>8</v>
      </c>
      <c r="E4" s="224" t="s">
        <v>9</v>
      </c>
      <c r="F4" s="318"/>
      <c r="G4" s="318"/>
      <c r="H4" s="352"/>
      <c r="I4" s="357"/>
    </row>
    <row r="5" spans="1:10" s="336" customFormat="1" ht="48" x14ac:dyDescent="0.2">
      <c r="A5" s="333">
        <v>1</v>
      </c>
      <c r="B5" s="337" t="s">
        <v>15</v>
      </c>
      <c r="C5" s="149" t="s">
        <v>119</v>
      </c>
      <c r="D5" s="341">
        <v>45094</v>
      </c>
      <c r="E5" s="342"/>
      <c r="F5" s="335" t="s">
        <v>8</v>
      </c>
      <c r="G5" s="334">
        <v>45094</v>
      </c>
      <c r="H5" s="82" t="s">
        <v>24</v>
      </c>
      <c r="I5" s="358" t="s">
        <v>130</v>
      </c>
    </row>
    <row r="6" spans="1:10" s="336" customFormat="1" ht="48" x14ac:dyDescent="0.2">
      <c r="A6" s="333">
        <v>2</v>
      </c>
      <c r="B6" s="337" t="s">
        <v>16</v>
      </c>
      <c r="C6" s="149" t="s">
        <v>119</v>
      </c>
      <c r="D6" s="342"/>
      <c r="E6" s="341">
        <v>10500</v>
      </c>
      <c r="F6" s="335" t="s">
        <v>9</v>
      </c>
      <c r="G6" s="334">
        <v>10500</v>
      </c>
      <c r="H6" s="82" t="s">
        <v>24</v>
      </c>
      <c r="I6" s="358" t="s">
        <v>130</v>
      </c>
    </row>
    <row r="7" spans="1:10" s="336" customFormat="1" ht="48" x14ac:dyDescent="0.2">
      <c r="A7" s="333">
        <v>3</v>
      </c>
      <c r="B7" s="337" t="s">
        <v>17</v>
      </c>
      <c r="C7" s="149" t="s">
        <v>121</v>
      </c>
      <c r="D7" s="342"/>
      <c r="E7" s="341">
        <v>86100</v>
      </c>
      <c r="F7" s="335" t="s">
        <v>9</v>
      </c>
      <c r="G7" s="334">
        <v>86100</v>
      </c>
      <c r="H7" s="82" t="s">
        <v>24</v>
      </c>
      <c r="I7" s="358" t="s">
        <v>130</v>
      </c>
    </row>
    <row r="8" spans="1:10" s="336" customFormat="1" ht="48" x14ac:dyDescent="0.2">
      <c r="A8" s="333">
        <v>4</v>
      </c>
      <c r="B8" s="337" t="s">
        <v>18</v>
      </c>
      <c r="C8" s="149" t="s">
        <v>121</v>
      </c>
      <c r="D8" s="341">
        <v>1000</v>
      </c>
      <c r="E8" s="342"/>
      <c r="F8" s="335" t="s">
        <v>8</v>
      </c>
      <c r="G8" s="334" t="s">
        <v>133</v>
      </c>
      <c r="H8" s="82" t="s">
        <v>25</v>
      </c>
      <c r="I8" s="358" t="s">
        <v>131</v>
      </c>
    </row>
    <row r="9" spans="1:10" s="336" customFormat="1" ht="48" x14ac:dyDescent="0.2">
      <c r="A9" s="333">
        <v>5</v>
      </c>
      <c r="B9" s="337" t="s">
        <v>19</v>
      </c>
      <c r="C9" s="149" t="s">
        <v>119</v>
      </c>
      <c r="D9" s="342"/>
      <c r="E9" s="341">
        <v>8350</v>
      </c>
      <c r="F9" s="335" t="s">
        <v>9</v>
      </c>
      <c r="G9" s="334">
        <v>8350</v>
      </c>
      <c r="H9" s="82" t="s">
        <v>26</v>
      </c>
      <c r="I9" s="358" t="s">
        <v>130</v>
      </c>
    </row>
    <row r="10" spans="1:10" s="336" customFormat="1" x14ac:dyDescent="0.2">
      <c r="A10" s="333">
        <v>6</v>
      </c>
      <c r="B10" s="337" t="s">
        <v>20</v>
      </c>
      <c r="C10" s="149" t="s">
        <v>120</v>
      </c>
      <c r="D10" s="341">
        <v>10000</v>
      </c>
      <c r="E10" s="342"/>
      <c r="F10" s="335" t="s">
        <v>8</v>
      </c>
      <c r="G10" s="334">
        <v>10000</v>
      </c>
      <c r="H10" s="82" t="s">
        <v>27</v>
      </c>
      <c r="I10" s="358" t="s">
        <v>130</v>
      </c>
    </row>
    <row r="11" spans="1:10" s="336" customFormat="1" ht="42" customHeight="1" x14ac:dyDescent="0.2">
      <c r="A11" s="333">
        <v>7</v>
      </c>
      <c r="B11" s="337" t="s">
        <v>21</v>
      </c>
      <c r="C11" s="149" t="s">
        <v>119</v>
      </c>
      <c r="D11" s="341">
        <v>3000</v>
      </c>
      <c r="E11" s="342"/>
      <c r="F11" s="335" t="s">
        <v>8</v>
      </c>
      <c r="G11" s="334">
        <v>3000</v>
      </c>
      <c r="H11" s="82" t="s">
        <v>27</v>
      </c>
      <c r="I11" s="358" t="s">
        <v>130</v>
      </c>
    </row>
    <row r="12" spans="1:10" s="336" customFormat="1" x14ac:dyDescent="0.2">
      <c r="A12" s="333">
        <v>8</v>
      </c>
      <c r="B12" s="337" t="s">
        <v>22</v>
      </c>
      <c r="C12" s="149" t="s">
        <v>119</v>
      </c>
      <c r="D12" s="341">
        <v>2000</v>
      </c>
      <c r="E12" s="342"/>
      <c r="F12" s="335" t="s">
        <v>8</v>
      </c>
      <c r="G12" s="334" t="s">
        <v>133</v>
      </c>
      <c r="H12" s="82" t="s">
        <v>27</v>
      </c>
      <c r="I12" s="358" t="s">
        <v>131</v>
      </c>
    </row>
    <row r="13" spans="1:10" s="336" customFormat="1" ht="48" x14ac:dyDescent="0.2">
      <c r="A13" s="333">
        <v>9</v>
      </c>
      <c r="B13" s="100" t="s">
        <v>103</v>
      </c>
      <c r="C13" s="149" t="s">
        <v>119</v>
      </c>
      <c r="D13" s="341"/>
      <c r="E13" s="342">
        <v>26000</v>
      </c>
      <c r="F13" s="335" t="s">
        <v>9</v>
      </c>
      <c r="G13" s="335" t="s">
        <v>106</v>
      </c>
      <c r="H13" s="81" t="s">
        <v>107</v>
      </c>
      <c r="I13" s="358" t="s">
        <v>131</v>
      </c>
    </row>
    <row r="14" spans="1:10" s="336" customFormat="1" ht="48" x14ac:dyDescent="0.2">
      <c r="A14" s="333">
        <v>10</v>
      </c>
      <c r="B14" s="100" t="s">
        <v>234</v>
      </c>
      <c r="C14" s="149" t="s">
        <v>119</v>
      </c>
      <c r="D14" s="343"/>
      <c r="E14" s="341"/>
      <c r="F14" s="335" t="s">
        <v>117</v>
      </c>
      <c r="G14" s="335" t="s">
        <v>106</v>
      </c>
      <c r="H14" s="81" t="s">
        <v>107</v>
      </c>
      <c r="I14" s="358" t="s">
        <v>131</v>
      </c>
    </row>
    <row r="15" spans="1:10" s="336" customFormat="1" ht="72" x14ac:dyDescent="0.2">
      <c r="A15" s="333">
        <v>11</v>
      </c>
      <c r="B15" s="100" t="s">
        <v>235</v>
      </c>
      <c r="C15" s="149" t="s">
        <v>119</v>
      </c>
      <c r="D15" s="343"/>
      <c r="E15" s="341">
        <v>13000</v>
      </c>
      <c r="F15" s="335" t="s">
        <v>9</v>
      </c>
      <c r="G15" s="335" t="s">
        <v>106</v>
      </c>
      <c r="H15" s="81" t="s">
        <v>107</v>
      </c>
      <c r="I15" s="358" t="s">
        <v>131</v>
      </c>
    </row>
    <row r="16" spans="1:10" s="336" customFormat="1" ht="48" x14ac:dyDescent="0.2">
      <c r="A16" s="333">
        <v>12</v>
      </c>
      <c r="B16" s="337" t="s">
        <v>95</v>
      </c>
      <c r="C16" s="149" t="s">
        <v>121</v>
      </c>
      <c r="D16" s="341">
        <v>4600</v>
      </c>
      <c r="E16" s="342"/>
      <c r="F16" s="335" t="s">
        <v>8</v>
      </c>
      <c r="G16" s="335" t="s">
        <v>94</v>
      </c>
      <c r="H16" s="81" t="s">
        <v>101</v>
      </c>
      <c r="I16" s="358" t="s">
        <v>131</v>
      </c>
    </row>
    <row r="17" spans="1:9" s="336" customFormat="1" ht="48" x14ac:dyDescent="0.2">
      <c r="A17" s="333">
        <v>13</v>
      </c>
      <c r="B17" s="337" t="s">
        <v>96</v>
      </c>
      <c r="C17" s="149" t="s">
        <v>119</v>
      </c>
      <c r="D17" s="343"/>
      <c r="E17" s="341">
        <v>7800</v>
      </c>
      <c r="F17" s="335" t="s">
        <v>9</v>
      </c>
      <c r="G17" s="335" t="s">
        <v>94</v>
      </c>
      <c r="H17" s="82" t="s">
        <v>100</v>
      </c>
      <c r="I17" s="358" t="s">
        <v>130</v>
      </c>
    </row>
    <row r="18" spans="1:9" s="336" customFormat="1" x14ac:dyDescent="0.2">
      <c r="A18" s="333">
        <v>14</v>
      </c>
      <c r="B18" s="337" t="s">
        <v>97</v>
      </c>
      <c r="C18" s="99" t="s">
        <v>119</v>
      </c>
      <c r="D18" s="343"/>
      <c r="E18" s="341">
        <v>7800</v>
      </c>
      <c r="F18" s="335" t="s">
        <v>9</v>
      </c>
      <c r="G18" s="335" t="s">
        <v>94</v>
      </c>
      <c r="H18" s="82" t="s">
        <v>100</v>
      </c>
      <c r="I18" s="358" t="s">
        <v>130</v>
      </c>
    </row>
    <row r="19" spans="1:9" s="336" customFormat="1" ht="48" x14ac:dyDescent="0.2">
      <c r="A19" s="333">
        <v>15</v>
      </c>
      <c r="B19" s="100" t="s">
        <v>98</v>
      </c>
      <c r="C19" s="149" t="s">
        <v>121</v>
      </c>
      <c r="D19" s="343">
        <f>40*25</f>
        <v>1000</v>
      </c>
      <c r="E19" s="341"/>
      <c r="F19" s="335" t="s">
        <v>8</v>
      </c>
      <c r="G19" s="335" t="s">
        <v>94</v>
      </c>
      <c r="H19" s="82" t="s">
        <v>99</v>
      </c>
      <c r="I19" s="358" t="s">
        <v>131</v>
      </c>
    </row>
    <row r="20" spans="1:9" s="336" customFormat="1" x14ac:dyDescent="0.2">
      <c r="A20" s="333">
        <v>16</v>
      </c>
      <c r="B20" s="100" t="s">
        <v>112</v>
      </c>
      <c r="C20" s="149" t="s">
        <v>122</v>
      </c>
      <c r="D20" s="343">
        <v>1800</v>
      </c>
      <c r="E20" s="341"/>
      <c r="F20" s="335" t="s">
        <v>8</v>
      </c>
      <c r="G20" s="335"/>
      <c r="H20" s="82"/>
      <c r="I20" s="358" t="s">
        <v>130</v>
      </c>
    </row>
    <row r="21" spans="1:9" s="336" customFormat="1" ht="48" x14ac:dyDescent="0.2">
      <c r="A21" s="333">
        <v>17</v>
      </c>
      <c r="B21" s="100" t="s">
        <v>81</v>
      </c>
      <c r="C21" s="149" t="s">
        <v>122</v>
      </c>
      <c r="D21" s="341">
        <v>103000</v>
      </c>
      <c r="E21" s="342"/>
      <c r="F21" s="335" t="s">
        <v>8</v>
      </c>
      <c r="G21" s="335" t="s">
        <v>82</v>
      </c>
      <c r="H21" s="82" t="s">
        <v>83</v>
      </c>
      <c r="I21" s="358" t="s">
        <v>131</v>
      </c>
    </row>
    <row r="22" spans="1:9" s="336" customFormat="1" ht="48" x14ac:dyDescent="0.2">
      <c r="A22" s="333">
        <v>18</v>
      </c>
      <c r="B22" s="100" t="s">
        <v>86</v>
      </c>
      <c r="C22" s="149" t="s">
        <v>121</v>
      </c>
      <c r="D22" s="343"/>
      <c r="E22" s="341">
        <v>50000</v>
      </c>
      <c r="F22" s="335" t="s">
        <v>9</v>
      </c>
      <c r="G22" s="335" t="s">
        <v>87</v>
      </c>
      <c r="H22" s="82" t="s">
        <v>88</v>
      </c>
      <c r="I22" s="358" t="s">
        <v>130</v>
      </c>
    </row>
    <row r="23" spans="1:9" s="336" customFormat="1" x14ac:dyDescent="0.2">
      <c r="A23" s="333">
        <v>19</v>
      </c>
      <c r="B23" s="100" t="s">
        <v>89</v>
      </c>
      <c r="C23" s="149" t="s">
        <v>119</v>
      </c>
      <c r="D23" s="343"/>
      <c r="E23" s="341">
        <v>100000</v>
      </c>
      <c r="F23" s="335" t="s">
        <v>9</v>
      </c>
      <c r="G23" s="335" t="s">
        <v>90</v>
      </c>
      <c r="H23" s="82" t="s">
        <v>91</v>
      </c>
      <c r="I23" s="358" t="s">
        <v>130</v>
      </c>
    </row>
    <row r="24" spans="1:9" s="336" customFormat="1" ht="48" x14ac:dyDescent="0.2">
      <c r="A24" s="333">
        <v>20</v>
      </c>
      <c r="B24" s="100" t="s">
        <v>61</v>
      </c>
      <c r="C24" s="149" t="s">
        <v>119</v>
      </c>
      <c r="D24" s="343"/>
      <c r="E24" s="341">
        <v>7800</v>
      </c>
      <c r="F24" s="335" t="s">
        <v>9</v>
      </c>
      <c r="G24" s="335" t="s">
        <v>62</v>
      </c>
      <c r="H24" s="82" t="s">
        <v>63</v>
      </c>
      <c r="I24" s="358" t="s">
        <v>130</v>
      </c>
    </row>
    <row r="25" spans="1:9" s="336" customFormat="1" ht="72" x14ac:dyDescent="0.2">
      <c r="A25" s="333">
        <v>21</v>
      </c>
      <c r="B25" s="100" t="s">
        <v>64</v>
      </c>
      <c r="C25" s="149" t="s">
        <v>119</v>
      </c>
      <c r="D25" s="342"/>
      <c r="E25" s="341">
        <v>279900</v>
      </c>
      <c r="F25" s="335" t="s">
        <v>9</v>
      </c>
      <c r="G25" s="335" t="s">
        <v>62</v>
      </c>
      <c r="H25" s="82" t="s">
        <v>63</v>
      </c>
      <c r="I25" s="358" t="s">
        <v>130</v>
      </c>
    </row>
    <row r="26" spans="1:9" s="336" customFormat="1" ht="48" x14ac:dyDescent="0.2">
      <c r="A26" s="333">
        <v>22</v>
      </c>
      <c r="B26" s="100" t="s">
        <v>78</v>
      </c>
      <c r="C26" s="149" t="s">
        <v>119</v>
      </c>
      <c r="D26" s="343"/>
      <c r="E26" s="341">
        <v>44000</v>
      </c>
      <c r="F26" s="335" t="s">
        <v>9</v>
      </c>
      <c r="G26" s="335" t="s">
        <v>62</v>
      </c>
      <c r="H26" s="82" t="s">
        <v>79</v>
      </c>
      <c r="I26" s="358" t="s">
        <v>130</v>
      </c>
    </row>
    <row r="27" spans="1:9" s="336" customFormat="1" ht="48" x14ac:dyDescent="0.2">
      <c r="A27" s="333">
        <v>23</v>
      </c>
      <c r="B27" s="337" t="s">
        <v>80</v>
      </c>
      <c r="C27" s="149" t="s">
        <v>120</v>
      </c>
      <c r="D27" s="341">
        <v>4950</v>
      </c>
      <c r="E27" s="342"/>
      <c r="F27" s="335" t="s">
        <v>8</v>
      </c>
      <c r="G27" s="335" t="s">
        <v>62</v>
      </c>
      <c r="H27" s="82" t="s">
        <v>79</v>
      </c>
      <c r="I27" s="358" t="s">
        <v>131</v>
      </c>
    </row>
    <row r="28" spans="1:9" s="336" customFormat="1" x14ac:dyDescent="0.2">
      <c r="A28" s="333">
        <v>24</v>
      </c>
      <c r="B28" s="337" t="s">
        <v>92</v>
      </c>
      <c r="C28" s="146" t="s">
        <v>120</v>
      </c>
      <c r="D28" s="341"/>
      <c r="E28" s="342">
        <v>18000</v>
      </c>
      <c r="F28" s="335" t="s">
        <v>9</v>
      </c>
      <c r="G28" s="335"/>
      <c r="H28" s="82"/>
      <c r="I28" s="358" t="s">
        <v>130</v>
      </c>
    </row>
    <row r="29" spans="1:9" s="336" customFormat="1" x14ac:dyDescent="0.2">
      <c r="A29" s="333">
        <v>25</v>
      </c>
      <c r="B29" s="337" t="s">
        <v>93</v>
      </c>
      <c r="C29" s="146" t="s">
        <v>119</v>
      </c>
      <c r="D29" s="341"/>
      <c r="E29" s="342">
        <v>50000</v>
      </c>
      <c r="F29" s="335" t="s">
        <v>9</v>
      </c>
      <c r="G29" s="335"/>
      <c r="H29" s="82"/>
      <c r="I29" s="358" t="s">
        <v>130</v>
      </c>
    </row>
    <row r="30" spans="1:9" s="336" customFormat="1" x14ac:dyDescent="0.2">
      <c r="A30" s="333">
        <v>26</v>
      </c>
      <c r="B30" s="337" t="s">
        <v>108</v>
      </c>
      <c r="C30" s="149" t="s">
        <v>121</v>
      </c>
      <c r="D30" s="341">
        <v>58525</v>
      </c>
      <c r="E30" s="342"/>
      <c r="F30" s="335" t="s">
        <v>8</v>
      </c>
      <c r="G30" s="335"/>
      <c r="H30" s="82"/>
      <c r="I30" s="358" t="s">
        <v>130</v>
      </c>
    </row>
    <row r="31" spans="1:9" s="336" customFormat="1" ht="48" x14ac:dyDescent="0.2">
      <c r="A31" s="333">
        <v>27</v>
      </c>
      <c r="B31" s="337" t="s">
        <v>110</v>
      </c>
      <c r="C31" s="146" t="s">
        <v>121</v>
      </c>
      <c r="D31" s="341">
        <f>82*100</f>
        <v>8200</v>
      </c>
      <c r="E31" s="342"/>
      <c r="F31" s="335" t="s">
        <v>8</v>
      </c>
      <c r="G31" s="335"/>
      <c r="H31" s="82"/>
      <c r="I31" s="358" t="s">
        <v>130</v>
      </c>
    </row>
    <row r="32" spans="1:9" s="336" customFormat="1" x14ac:dyDescent="0.2">
      <c r="A32" s="333">
        <v>28</v>
      </c>
      <c r="B32" s="337" t="s">
        <v>111</v>
      </c>
      <c r="C32" s="149" t="s">
        <v>119</v>
      </c>
      <c r="D32" s="341">
        <f>82*50</f>
        <v>4100</v>
      </c>
      <c r="E32" s="342"/>
      <c r="F32" s="335" t="s">
        <v>8</v>
      </c>
      <c r="G32" s="335"/>
      <c r="H32" s="82"/>
      <c r="I32" s="358" t="s">
        <v>130</v>
      </c>
    </row>
    <row r="33" spans="1:10" s="336" customFormat="1" x14ac:dyDescent="0.2">
      <c r="A33" s="333">
        <v>29</v>
      </c>
      <c r="B33" s="337" t="s">
        <v>123</v>
      </c>
      <c r="C33" s="149" t="s">
        <v>119</v>
      </c>
      <c r="D33" s="341"/>
      <c r="E33" s="342">
        <v>30000</v>
      </c>
      <c r="F33" s="335"/>
      <c r="G33" s="335" t="s">
        <v>62</v>
      </c>
      <c r="H33" s="82" t="s">
        <v>79</v>
      </c>
      <c r="I33" s="358" t="s">
        <v>131</v>
      </c>
    </row>
    <row r="34" spans="1:10" ht="18.75" customHeight="1" x14ac:dyDescent="0.2">
      <c r="A34" s="333">
        <v>30</v>
      </c>
      <c r="B34" s="100" t="s">
        <v>65</v>
      </c>
      <c r="C34" s="149" t="s">
        <v>121</v>
      </c>
      <c r="D34" s="342"/>
      <c r="E34" s="344">
        <v>31860</v>
      </c>
      <c r="F34" s="335" t="s">
        <v>9</v>
      </c>
      <c r="G34" s="335" t="s">
        <v>66</v>
      </c>
      <c r="H34" s="93" t="s">
        <v>109</v>
      </c>
      <c r="I34" s="358" t="s">
        <v>130</v>
      </c>
      <c r="J34" s="338"/>
    </row>
    <row r="35" spans="1:10" ht="18.75" customHeight="1" x14ac:dyDescent="0.2">
      <c r="A35" s="333">
        <v>31</v>
      </c>
      <c r="B35" s="100" t="s">
        <v>67</v>
      </c>
      <c r="C35" s="85" t="s">
        <v>120</v>
      </c>
      <c r="D35" s="342"/>
      <c r="E35" s="341">
        <v>26750</v>
      </c>
      <c r="F35" s="335" t="s">
        <v>9</v>
      </c>
      <c r="G35" s="335" t="s">
        <v>66</v>
      </c>
      <c r="H35" s="94" t="s">
        <v>68</v>
      </c>
      <c r="I35" s="358" t="s">
        <v>130</v>
      </c>
      <c r="J35" s="338"/>
    </row>
    <row r="36" spans="1:10" ht="72" x14ac:dyDescent="0.2">
      <c r="A36" s="333">
        <v>32</v>
      </c>
      <c r="B36" s="100" t="s">
        <v>69</v>
      </c>
      <c r="C36" s="85" t="s">
        <v>120</v>
      </c>
      <c r="D36" s="342"/>
      <c r="E36" s="341">
        <v>43400</v>
      </c>
      <c r="F36" s="335" t="s">
        <v>9</v>
      </c>
      <c r="G36" s="335" t="s">
        <v>66</v>
      </c>
      <c r="H36" s="81" t="s">
        <v>70</v>
      </c>
      <c r="I36" s="358" t="s">
        <v>130</v>
      </c>
    </row>
    <row r="37" spans="1:10" x14ac:dyDescent="0.2">
      <c r="A37" s="333">
        <v>33</v>
      </c>
      <c r="B37" s="100" t="s">
        <v>71</v>
      </c>
      <c r="C37" s="85" t="s">
        <v>120</v>
      </c>
      <c r="D37" s="341">
        <v>2800</v>
      </c>
      <c r="E37" s="342"/>
      <c r="F37" s="335" t="s">
        <v>8</v>
      </c>
      <c r="G37" s="335" t="s">
        <v>66</v>
      </c>
      <c r="H37" s="95" t="s">
        <v>72</v>
      </c>
      <c r="I37" s="358" t="s">
        <v>130</v>
      </c>
    </row>
    <row r="38" spans="1:10" ht="48" x14ac:dyDescent="0.2">
      <c r="A38" s="333">
        <v>34</v>
      </c>
      <c r="B38" s="100" t="s">
        <v>73</v>
      </c>
      <c r="C38" s="85" t="s">
        <v>120</v>
      </c>
      <c r="D38" s="341">
        <v>8400</v>
      </c>
      <c r="E38" s="342"/>
      <c r="F38" s="335" t="s">
        <v>8</v>
      </c>
      <c r="G38" s="335" t="s">
        <v>66</v>
      </c>
      <c r="H38" s="95" t="s">
        <v>74</v>
      </c>
      <c r="I38" s="358" t="s">
        <v>130</v>
      </c>
    </row>
    <row r="39" spans="1:10" ht="48" x14ac:dyDescent="0.2">
      <c r="A39" s="333">
        <v>35</v>
      </c>
      <c r="B39" s="100" t="s">
        <v>75</v>
      </c>
      <c r="C39" s="85" t="s">
        <v>120</v>
      </c>
      <c r="D39" s="344">
        <v>11000</v>
      </c>
      <c r="E39" s="345"/>
      <c r="F39" s="335" t="s">
        <v>8</v>
      </c>
      <c r="G39" s="335" t="s">
        <v>66</v>
      </c>
      <c r="H39" s="94" t="s">
        <v>68</v>
      </c>
      <c r="I39" s="358" t="s">
        <v>130</v>
      </c>
    </row>
    <row r="40" spans="1:10" ht="48" x14ac:dyDescent="0.2">
      <c r="A40" s="333">
        <v>36</v>
      </c>
      <c r="B40" s="100" t="s">
        <v>76</v>
      </c>
      <c r="C40" s="85" t="s">
        <v>121</v>
      </c>
      <c r="D40" s="341">
        <v>21060</v>
      </c>
      <c r="E40" s="342"/>
      <c r="F40" s="335" t="s">
        <v>8</v>
      </c>
      <c r="G40" s="335" t="s">
        <v>66</v>
      </c>
      <c r="H40" s="95" t="s">
        <v>77</v>
      </c>
      <c r="I40" s="358" t="s">
        <v>130</v>
      </c>
    </row>
    <row r="41" spans="1:10" x14ac:dyDescent="0.2">
      <c r="A41" s="333">
        <v>37</v>
      </c>
      <c r="B41" s="100" t="s">
        <v>84</v>
      </c>
      <c r="C41" s="149" t="s">
        <v>119</v>
      </c>
      <c r="D41" s="341"/>
      <c r="E41" s="342">
        <v>80000</v>
      </c>
      <c r="F41" s="335" t="s">
        <v>9</v>
      </c>
      <c r="G41" s="333" t="s">
        <v>85</v>
      </c>
      <c r="H41" s="92" t="s">
        <v>45</v>
      </c>
      <c r="I41" s="358" t="s">
        <v>130</v>
      </c>
    </row>
    <row r="42" spans="1:10" ht="48" x14ac:dyDescent="0.2">
      <c r="A42" s="333">
        <v>38</v>
      </c>
      <c r="B42" s="337" t="s">
        <v>236</v>
      </c>
      <c r="C42" s="149" t="s">
        <v>119</v>
      </c>
      <c r="D42" s="342"/>
      <c r="E42" s="341">
        <v>1170</v>
      </c>
      <c r="F42" s="335" t="s">
        <v>9</v>
      </c>
      <c r="G42" s="333" t="s">
        <v>85</v>
      </c>
      <c r="H42" s="92" t="s">
        <v>45</v>
      </c>
      <c r="I42" s="358" t="s">
        <v>130</v>
      </c>
    </row>
    <row r="43" spans="1:10" x14ac:dyDescent="0.2">
      <c r="A43" s="333">
        <v>39</v>
      </c>
      <c r="B43" s="100" t="s">
        <v>237</v>
      </c>
      <c r="C43" s="149" t="s">
        <v>119</v>
      </c>
      <c r="D43" s="342"/>
      <c r="E43" s="341">
        <v>11000</v>
      </c>
      <c r="F43" s="335" t="s">
        <v>9</v>
      </c>
      <c r="G43" s="333" t="s">
        <v>85</v>
      </c>
      <c r="H43" s="92" t="s">
        <v>45</v>
      </c>
      <c r="I43" s="358" t="s">
        <v>130</v>
      </c>
    </row>
    <row r="44" spans="1:10" ht="48" x14ac:dyDescent="0.2">
      <c r="A44" s="333">
        <v>40</v>
      </c>
      <c r="B44" s="100" t="s">
        <v>238</v>
      </c>
      <c r="C44" s="149" t="s">
        <v>119</v>
      </c>
      <c r="D44" s="341"/>
      <c r="E44" s="341">
        <v>39185</v>
      </c>
      <c r="F44" s="335" t="s">
        <v>9</v>
      </c>
      <c r="G44" s="333" t="s">
        <v>85</v>
      </c>
      <c r="H44" s="81" t="s">
        <v>48</v>
      </c>
      <c r="I44" s="358" t="s">
        <v>130</v>
      </c>
    </row>
    <row r="45" spans="1:10" ht="30" customHeight="1" x14ac:dyDescent="0.2">
      <c r="A45" s="333">
        <v>41</v>
      </c>
      <c r="B45" s="337" t="s">
        <v>239</v>
      </c>
      <c r="C45" s="149" t="s">
        <v>119</v>
      </c>
      <c r="D45" s="342"/>
      <c r="E45" s="341">
        <v>8500</v>
      </c>
      <c r="F45" s="335" t="s">
        <v>9</v>
      </c>
      <c r="G45" s="333" t="s">
        <v>85</v>
      </c>
      <c r="H45" s="82" t="s">
        <v>51</v>
      </c>
      <c r="I45" s="358" t="s">
        <v>130</v>
      </c>
    </row>
    <row r="46" spans="1:10" ht="36.75" customHeight="1" x14ac:dyDescent="0.2">
      <c r="A46" s="333">
        <v>42</v>
      </c>
      <c r="B46" s="337" t="s">
        <v>240</v>
      </c>
      <c r="C46" s="149" t="s">
        <v>119</v>
      </c>
      <c r="D46" s="341"/>
      <c r="E46" s="342"/>
      <c r="F46" s="333" t="s">
        <v>53</v>
      </c>
      <c r="G46" s="333" t="s">
        <v>85</v>
      </c>
      <c r="H46" s="82" t="s">
        <v>47</v>
      </c>
      <c r="I46" s="358" t="s">
        <v>130</v>
      </c>
    </row>
    <row r="47" spans="1:10" x14ac:dyDescent="0.2">
      <c r="A47" s="333">
        <v>43</v>
      </c>
      <c r="B47" s="337" t="s">
        <v>54</v>
      </c>
      <c r="C47" s="149" t="s">
        <v>119</v>
      </c>
      <c r="D47" s="341"/>
      <c r="E47" s="341">
        <v>16450</v>
      </c>
      <c r="F47" s="335" t="s">
        <v>9</v>
      </c>
      <c r="G47" s="333" t="s">
        <v>85</v>
      </c>
      <c r="H47" s="82" t="s">
        <v>55</v>
      </c>
      <c r="I47" s="358" t="s">
        <v>130</v>
      </c>
    </row>
    <row r="48" spans="1:10" ht="48" x14ac:dyDescent="0.2">
      <c r="A48" s="333">
        <v>44</v>
      </c>
      <c r="B48" s="337" t="s">
        <v>241</v>
      </c>
      <c r="C48" s="149" t="s">
        <v>119</v>
      </c>
      <c r="D48" s="341"/>
      <c r="E48" s="342">
        <v>3595</v>
      </c>
      <c r="F48" s="335" t="s">
        <v>9</v>
      </c>
      <c r="G48" s="333" t="s">
        <v>85</v>
      </c>
      <c r="H48" s="81" t="s">
        <v>57</v>
      </c>
      <c r="I48" s="358" t="s">
        <v>130</v>
      </c>
    </row>
    <row r="49" spans="1:9" x14ac:dyDescent="0.2">
      <c r="A49" s="333">
        <v>45</v>
      </c>
      <c r="B49" s="100" t="s">
        <v>34</v>
      </c>
      <c r="C49" s="149" t="s">
        <v>119</v>
      </c>
      <c r="D49" s="342"/>
      <c r="E49" s="341">
        <v>18000</v>
      </c>
      <c r="F49" s="335" t="s">
        <v>9</v>
      </c>
      <c r="G49" s="103" t="s">
        <v>113</v>
      </c>
      <c r="H49" s="92" t="s">
        <v>35</v>
      </c>
      <c r="I49" s="358" t="s">
        <v>130</v>
      </c>
    </row>
    <row r="50" spans="1:9" ht="48" x14ac:dyDescent="0.2">
      <c r="A50" s="333">
        <v>46</v>
      </c>
      <c r="B50" s="100" t="s">
        <v>36</v>
      </c>
      <c r="C50" s="149" t="s">
        <v>119</v>
      </c>
      <c r="D50" s="342"/>
      <c r="E50" s="341"/>
      <c r="F50" s="102"/>
      <c r="G50" s="103" t="s">
        <v>113</v>
      </c>
      <c r="H50" s="92" t="s">
        <v>35</v>
      </c>
      <c r="I50" s="358" t="s">
        <v>130</v>
      </c>
    </row>
    <row r="51" spans="1:9" x14ac:dyDescent="0.2">
      <c r="A51" s="333">
        <v>47</v>
      </c>
      <c r="B51" s="100" t="s">
        <v>37</v>
      </c>
      <c r="C51" s="149" t="s">
        <v>119</v>
      </c>
      <c r="D51" s="341"/>
      <c r="E51" s="342">
        <v>17750</v>
      </c>
      <c r="F51" s="335" t="s">
        <v>9</v>
      </c>
      <c r="G51" s="103" t="s">
        <v>113</v>
      </c>
      <c r="H51" s="92" t="s">
        <v>38</v>
      </c>
      <c r="I51" s="358" t="s">
        <v>130</v>
      </c>
    </row>
    <row r="52" spans="1:9" x14ac:dyDescent="0.2">
      <c r="A52" s="333">
        <v>48</v>
      </c>
      <c r="B52" s="100" t="s">
        <v>39</v>
      </c>
      <c r="C52" s="101" t="s">
        <v>122</v>
      </c>
      <c r="D52" s="342">
        <v>2800</v>
      </c>
      <c r="E52" s="341"/>
      <c r="F52" s="335" t="s">
        <v>8</v>
      </c>
      <c r="G52" s="103" t="s">
        <v>113</v>
      </c>
      <c r="H52" s="92" t="s">
        <v>134</v>
      </c>
      <c r="I52" s="358" t="s">
        <v>131</v>
      </c>
    </row>
    <row r="53" spans="1:9" x14ac:dyDescent="0.2">
      <c r="A53" s="333">
        <v>49</v>
      </c>
      <c r="B53" s="100" t="s">
        <v>102</v>
      </c>
      <c r="C53" s="101" t="s">
        <v>120</v>
      </c>
      <c r="D53" s="341">
        <v>19600</v>
      </c>
      <c r="E53" s="342"/>
      <c r="F53" s="335" t="s">
        <v>8</v>
      </c>
      <c r="G53" s="103" t="s">
        <v>113</v>
      </c>
      <c r="H53" s="92" t="s">
        <v>134</v>
      </c>
      <c r="I53" s="358" t="s">
        <v>131</v>
      </c>
    </row>
    <row r="54" spans="1:9" x14ac:dyDescent="0.2">
      <c r="A54" s="333">
        <v>50</v>
      </c>
      <c r="B54" s="100" t="s">
        <v>40</v>
      </c>
      <c r="C54" s="101" t="s">
        <v>121</v>
      </c>
      <c r="D54" s="341">
        <v>1500</v>
      </c>
      <c r="E54" s="342"/>
      <c r="F54" s="335" t="s">
        <v>8</v>
      </c>
      <c r="G54" s="103" t="s">
        <v>113</v>
      </c>
      <c r="H54" s="92" t="s">
        <v>41</v>
      </c>
      <c r="I54" s="358" t="s">
        <v>130</v>
      </c>
    </row>
    <row r="55" spans="1:9" x14ac:dyDescent="0.2">
      <c r="A55" s="333">
        <v>51</v>
      </c>
      <c r="B55" s="100" t="s">
        <v>42</v>
      </c>
      <c r="C55" s="101" t="s">
        <v>120</v>
      </c>
      <c r="D55" s="341">
        <v>50000</v>
      </c>
      <c r="E55" s="342"/>
      <c r="F55" s="335" t="s">
        <v>8</v>
      </c>
      <c r="G55" s="103" t="s">
        <v>113</v>
      </c>
      <c r="H55" s="92" t="s">
        <v>134</v>
      </c>
      <c r="I55" s="358" t="s">
        <v>131</v>
      </c>
    </row>
    <row r="56" spans="1:9" x14ac:dyDescent="0.2">
      <c r="A56" s="333">
        <v>52</v>
      </c>
      <c r="B56" s="100" t="s">
        <v>43</v>
      </c>
      <c r="C56" s="149" t="s">
        <v>119</v>
      </c>
      <c r="D56" s="341"/>
      <c r="E56" s="342"/>
      <c r="F56" s="102" t="s">
        <v>118</v>
      </c>
      <c r="G56" s="103" t="s">
        <v>113</v>
      </c>
      <c r="H56" s="92" t="s">
        <v>38</v>
      </c>
      <c r="I56" s="358" t="s">
        <v>130</v>
      </c>
    </row>
    <row r="57" spans="1:9" s="97" customFormat="1" hidden="1" x14ac:dyDescent="0.2">
      <c r="B57" s="97" t="s">
        <v>128</v>
      </c>
      <c r="D57" s="343">
        <f>SUM(D5:D56)</f>
        <v>364429</v>
      </c>
      <c r="E57" s="341">
        <f>SUM(E5:E56)</f>
        <v>1036910</v>
      </c>
    </row>
    <row r="58" spans="1:9" s="97" customFormat="1" hidden="1" x14ac:dyDescent="0.2">
      <c r="D58" s="343" t="s">
        <v>126</v>
      </c>
      <c r="E58" s="341" t="s">
        <v>127</v>
      </c>
    </row>
    <row r="59" spans="1:9" s="97" customFormat="1" hidden="1" x14ac:dyDescent="0.2">
      <c r="D59" s="341"/>
      <c r="E59" s="342"/>
    </row>
    <row r="60" spans="1:9" s="97" customFormat="1" hidden="1" x14ac:dyDescent="0.2">
      <c r="D60" s="343"/>
      <c r="E60" s="341"/>
    </row>
    <row r="61" spans="1:9" s="97" customFormat="1" hidden="1" x14ac:dyDescent="0.2">
      <c r="D61" s="343"/>
      <c r="E61" s="341"/>
    </row>
    <row r="62" spans="1:9" s="97" customFormat="1" hidden="1" x14ac:dyDescent="0.2">
      <c r="D62" s="343"/>
      <c r="E62" s="341"/>
    </row>
    <row r="63" spans="1:9" s="97" customFormat="1" hidden="1" x14ac:dyDescent="0.2">
      <c r="D63" s="343"/>
      <c r="E63" s="341"/>
    </row>
    <row r="64" spans="1:9" s="97" customFormat="1" hidden="1" x14ac:dyDescent="0.2">
      <c r="D64" s="341"/>
      <c r="E64" s="342"/>
    </row>
    <row r="65" spans="3:5" s="97" customFormat="1" hidden="1" x14ac:dyDescent="0.2">
      <c r="D65" s="343"/>
      <c r="E65" s="341"/>
    </row>
    <row r="66" spans="3:5" s="97" customFormat="1" hidden="1" x14ac:dyDescent="0.2">
      <c r="D66" s="343"/>
      <c r="E66" s="341"/>
    </row>
    <row r="67" spans="3:5" x14ac:dyDescent="0.2">
      <c r="D67" s="341">
        <f>SUM(D5:D56)</f>
        <v>364429</v>
      </c>
      <c r="E67" s="341">
        <f>SUM(E5:E56)</f>
        <v>1036910</v>
      </c>
    </row>
    <row r="68" spans="3:5" x14ac:dyDescent="0.2">
      <c r="C68" s="97" t="s">
        <v>128</v>
      </c>
      <c r="D68" s="341">
        <f>D67+E67</f>
        <v>1401339</v>
      </c>
      <c r="E68" s="341"/>
    </row>
    <row r="69" spans="3:5" x14ac:dyDescent="0.2">
      <c r="D69" s="343"/>
      <c r="E69" s="341"/>
    </row>
    <row r="70" spans="3:5" x14ac:dyDescent="0.2">
      <c r="D70" s="341"/>
      <c r="E70" s="342"/>
    </row>
    <row r="71" spans="3:5" x14ac:dyDescent="0.2">
      <c r="D71" s="341"/>
      <c r="E71" s="342"/>
    </row>
    <row r="72" spans="3:5" x14ac:dyDescent="0.2">
      <c r="D72" s="341"/>
      <c r="E72" s="342"/>
    </row>
    <row r="73" spans="3:5" x14ac:dyDescent="0.2">
      <c r="D73" s="341"/>
      <c r="E73" s="342"/>
    </row>
    <row r="74" spans="3:5" x14ac:dyDescent="0.2">
      <c r="D74" s="341"/>
      <c r="E74" s="342"/>
    </row>
    <row r="75" spans="3:5" x14ac:dyDescent="0.2">
      <c r="D75" s="341"/>
      <c r="E75" s="342"/>
    </row>
    <row r="76" spans="3:5" x14ac:dyDescent="0.2">
      <c r="D76" s="341"/>
      <c r="E76" s="342"/>
    </row>
    <row r="77" spans="3:5" x14ac:dyDescent="0.2">
      <c r="D77" s="342"/>
      <c r="E77" s="344"/>
    </row>
    <row r="78" spans="3:5" x14ac:dyDescent="0.2">
      <c r="D78" s="342"/>
      <c r="E78" s="341"/>
    </row>
    <row r="79" spans="3:5" x14ac:dyDescent="0.2">
      <c r="D79" s="342"/>
      <c r="E79" s="341"/>
    </row>
    <row r="80" spans="3:5" x14ac:dyDescent="0.2">
      <c r="D80" s="341"/>
      <c r="E80" s="342"/>
    </row>
    <row r="81" spans="4:5" x14ac:dyDescent="0.2">
      <c r="D81" s="341"/>
      <c r="E81" s="342"/>
    </row>
    <row r="82" spans="4:5" x14ac:dyDescent="0.2">
      <c r="D82" s="344"/>
      <c r="E82" s="345"/>
    </row>
    <row r="83" spans="4:5" x14ac:dyDescent="0.2">
      <c r="D83" s="341"/>
      <c r="E83" s="342"/>
    </row>
    <row r="84" spans="4:5" x14ac:dyDescent="0.2">
      <c r="D84" s="341"/>
      <c r="E84" s="342"/>
    </row>
    <row r="85" spans="4:5" x14ac:dyDescent="0.2">
      <c r="D85" s="342"/>
      <c r="E85" s="341"/>
    </row>
    <row r="86" spans="4:5" x14ac:dyDescent="0.2">
      <c r="D86" s="342"/>
      <c r="E86" s="341"/>
    </row>
    <row r="87" spans="4:5" x14ac:dyDescent="0.2">
      <c r="D87" s="341"/>
      <c r="E87" s="341"/>
    </row>
    <row r="88" spans="4:5" x14ac:dyDescent="0.2">
      <c r="D88" s="342"/>
      <c r="E88" s="341"/>
    </row>
    <row r="89" spans="4:5" x14ac:dyDescent="0.2">
      <c r="D89" s="341"/>
      <c r="E89" s="342"/>
    </row>
    <row r="90" spans="4:5" x14ac:dyDescent="0.2">
      <c r="D90" s="341"/>
      <c r="E90" s="341"/>
    </row>
    <row r="91" spans="4:5" x14ac:dyDescent="0.2">
      <c r="D91" s="341"/>
      <c r="E91" s="341"/>
    </row>
    <row r="92" spans="4:5" x14ac:dyDescent="0.2">
      <c r="D92" s="342"/>
      <c r="E92" s="346"/>
    </row>
    <row r="93" spans="4:5" x14ac:dyDescent="0.2">
      <c r="D93" s="342"/>
      <c r="E93" s="346"/>
    </row>
    <row r="94" spans="4:5" x14ac:dyDescent="0.2">
      <c r="D94" s="342"/>
      <c r="E94" s="346"/>
    </row>
    <row r="95" spans="4:5" x14ac:dyDescent="0.2">
      <c r="D95" s="346"/>
      <c r="E95" s="342"/>
    </row>
    <row r="96" spans="4:5" x14ac:dyDescent="0.2">
      <c r="D96" s="346"/>
      <c r="E96" s="342"/>
    </row>
    <row r="97" spans="4:5" x14ac:dyDescent="0.2">
      <c r="D97" s="346"/>
      <c r="E97" s="342"/>
    </row>
    <row r="98" spans="4:5" x14ac:dyDescent="0.2">
      <c r="D98" s="346"/>
      <c r="E98" s="342"/>
    </row>
    <row r="99" spans="4:5" x14ac:dyDescent="0.2">
      <c r="D99" s="342"/>
      <c r="E99" s="342"/>
    </row>
  </sheetData>
  <autoFilter ref="I1:I66" xr:uid="{00000000-0009-0000-0000-000000000000}">
    <filterColumn colId="0">
      <customFilters>
        <customFilter operator="notEqual" val=" "/>
      </customFilters>
    </filterColumn>
  </autoFilter>
  <mergeCells count="9">
    <mergeCell ref="A1:H1"/>
    <mergeCell ref="A3:A4"/>
    <mergeCell ref="B3:B4"/>
    <mergeCell ref="C3:C4"/>
    <mergeCell ref="D3:E3"/>
    <mergeCell ref="F3:F4"/>
    <mergeCell ref="G3:G4"/>
    <mergeCell ref="H3:H4"/>
    <mergeCell ref="I3:I4"/>
  </mergeCells>
  <pageMargins left="0.23622047244094491" right="0.11811023622047245" top="0.39370078740157483" bottom="0.11811023622047245" header="0.11811023622047245" footer="0.11811023622047245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5"/>
  <sheetViews>
    <sheetView workbookViewId="0">
      <selection activeCell="B16" sqref="B16"/>
    </sheetView>
  </sheetViews>
  <sheetFormatPr defaultRowHeight="19.5" x14ac:dyDescent="0.25"/>
  <cols>
    <col min="1" max="1" width="4.375" style="36" customWidth="1"/>
    <col min="2" max="2" width="57.25" style="36" customWidth="1"/>
    <col min="3" max="6" width="7.625" style="36" customWidth="1"/>
    <col min="7" max="7" width="5.75" style="36" customWidth="1"/>
    <col min="8" max="8" width="9" style="36"/>
    <col min="9" max="9" width="14.5" style="36" customWidth="1"/>
  </cols>
  <sheetData>
    <row r="1" spans="1:13" ht="24" x14ac:dyDescent="0.55000000000000004">
      <c r="A1" s="316" t="s">
        <v>28</v>
      </c>
      <c r="B1" s="316"/>
      <c r="C1" s="316"/>
      <c r="D1" s="316"/>
      <c r="E1" s="316"/>
      <c r="F1" s="316"/>
      <c r="G1" s="316"/>
      <c r="H1" s="316"/>
      <c r="I1" s="316"/>
      <c r="J1" s="24"/>
      <c r="K1" s="24"/>
      <c r="L1" s="24"/>
      <c r="M1" s="24"/>
    </row>
    <row r="2" spans="1:13" ht="24" x14ac:dyDescent="0.55000000000000004">
      <c r="A2" s="316" t="s">
        <v>29</v>
      </c>
      <c r="B2" s="316"/>
      <c r="C2" s="316"/>
      <c r="D2" s="316"/>
      <c r="E2" s="316"/>
      <c r="F2" s="316"/>
      <c r="G2" s="316"/>
      <c r="H2" s="316"/>
      <c r="I2" s="316"/>
      <c r="J2" s="24"/>
      <c r="K2" s="24"/>
      <c r="L2" s="24"/>
      <c r="M2" s="24"/>
    </row>
    <row r="3" spans="1:13" ht="24" x14ac:dyDescent="0.55000000000000004">
      <c r="A3" s="317" t="s">
        <v>2</v>
      </c>
      <c r="B3" s="318" t="s">
        <v>30</v>
      </c>
      <c r="C3" s="319" t="s">
        <v>4</v>
      </c>
      <c r="D3" s="320"/>
      <c r="E3" s="320"/>
      <c r="F3" s="320"/>
      <c r="G3" s="321"/>
      <c r="H3" s="25" t="s">
        <v>5</v>
      </c>
      <c r="I3" s="25" t="s">
        <v>31</v>
      </c>
      <c r="J3" s="24"/>
      <c r="K3" s="24"/>
      <c r="L3" s="24"/>
      <c r="M3" s="24"/>
    </row>
    <row r="4" spans="1:13" ht="24" x14ac:dyDescent="0.55000000000000004">
      <c r="A4" s="317"/>
      <c r="B4" s="318"/>
      <c r="C4" s="25" t="s">
        <v>8</v>
      </c>
      <c r="D4" s="25" t="s">
        <v>32</v>
      </c>
      <c r="E4" s="25" t="s">
        <v>10</v>
      </c>
      <c r="F4" s="25" t="s">
        <v>33</v>
      </c>
      <c r="G4" s="25" t="s">
        <v>12</v>
      </c>
      <c r="H4" s="25" t="s">
        <v>13</v>
      </c>
      <c r="I4" s="25" t="s">
        <v>14</v>
      </c>
      <c r="J4" s="24"/>
      <c r="K4" s="24"/>
      <c r="L4" s="24"/>
      <c r="M4" s="24"/>
    </row>
    <row r="5" spans="1:13" ht="24" x14ac:dyDescent="0.55000000000000004">
      <c r="A5" s="26">
        <v>1</v>
      </c>
      <c r="B5" s="25" t="s">
        <v>34</v>
      </c>
      <c r="C5" s="25"/>
      <c r="D5" s="26">
        <v>18000</v>
      </c>
      <c r="E5" s="25"/>
      <c r="F5" s="25"/>
      <c r="G5" s="25"/>
      <c r="H5" s="26">
        <f>SUM(D5:G5)</f>
        <v>18000</v>
      </c>
      <c r="I5" s="25" t="s">
        <v>35</v>
      </c>
      <c r="J5" s="24"/>
      <c r="K5" s="24"/>
      <c r="L5" s="24"/>
      <c r="M5" s="24"/>
    </row>
    <row r="6" spans="1:13" ht="24" x14ac:dyDescent="0.55000000000000004">
      <c r="A6" s="26">
        <v>2</v>
      </c>
      <c r="B6" s="25" t="s">
        <v>36</v>
      </c>
      <c r="C6" s="25"/>
      <c r="D6" s="26"/>
      <c r="E6" s="25"/>
      <c r="F6" s="25"/>
      <c r="G6" s="25"/>
      <c r="H6" s="25"/>
      <c r="I6" s="25" t="s">
        <v>35</v>
      </c>
      <c r="J6" s="24"/>
      <c r="K6" s="24"/>
      <c r="L6" s="24"/>
      <c r="M6" s="24"/>
    </row>
    <row r="7" spans="1:13" s="31" customFormat="1" ht="24" x14ac:dyDescent="0.55000000000000004">
      <c r="A7" s="27">
        <v>3</v>
      </c>
      <c r="B7" s="28" t="s">
        <v>37</v>
      </c>
      <c r="C7" s="28"/>
      <c r="D7" s="27">
        <v>17750</v>
      </c>
      <c r="E7" s="28"/>
      <c r="F7" s="28"/>
      <c r="G7" s="28"/>
      <c r="H7" s="27">
        <f>SUM(D7:G7)</f>
        <v>17750</v>
      </c>
      <c r="I7" s="28" t="s">
        <v>38</v>
      </c>
      <c r="J7" s="29"/>
      <c r="K7" s="30"/>
      <c r="L7" s="30"/>
      <c r="M7" s="30"/>
    </row>
    <row r="8" spans="1:13" s="31" customFormat="1" ht="24" x14ac:dyDescent="0.55000000000000004">
      <c r="A8" s="27">
        <v>4</v>
      </c>
      <c r="B8" s="28" t="s">
        <v>39</v>
      </c>
      <c r="C8" s="27">
        <v>2800</v>
      </c>
      <c r="D8" s="32"/>
      <c r="E8" s="28"/>
      <c r="F8" s="28"/>
      <c r="G8" s="28"/>
      <c r="H8" s="27">
        <f>SUM(C8:G8)</f>
        <v>2800</v>
      </c>
      <c r="I8" s="28" t="s">
        <v>38</v>
      </c>
      <c r="J8" s="30"/>
      <c r="K8" s="30"/>
      <c r="L8" s="30"/>
      <c r="M8" s="30"/>
    </row>
    <row r="9" spans="1:13" s="31" customFormat="1" ht="24" x14ac:dyDescent="0.55000000000000004">
      <c r="A9" s="27">
        <v>5</v>
      </c>
      <c r="B9" s="28" t="s">
        <v>102</v>
      </c>
      <c r="C9" s="27">
        <v>19600</v>
      </c>
      <c r="D9" s="32"/>
      <c r="E9" s="27"/>
      <c r="F9" s="28"/>
      <c r="G9" s="28"/>
      <c r="H9" s="27">
        <f>SUM(C9:G9)</f>
        <v>19600</v>
      </c>
      <c r="I9" s="28" t="s">
        <v>38</v>
      </c>
      <c r="J9" s="30"/>
      <c r="K9" s="30"/>
      <c r="L9" s="30"/>
      <c r="M9" s="30"/>
    </row>
    <row r="10" spans="1:13" s="31" customFormat="1" ht="24" x14ac:dyDescent="0.55000000000000004">
      <c r="A10" s="27">
        <v>6</v>
      </c>
      <c r="B10" s="28" t="s">
        <v>40</v>
      </c>
      <c r="C10" s="27">
        <v>1500</v>
      </c>
      <c r="D10" s="32"/>
      <c r="E10" s="28"/>
      <c r="F10" s="28"/>
      <c r="G10" s="28"/>
      <c r="H10" s="27">
        <f>SUM(C10:G10)</f>
        <v>1500</v>
      </c>
      <c r="I10" s="28" t="s">
        <v>41</v>
      </c>
      <c r="J10" s="30"/>
      <c r="K10" s="30"/>
      <c r="L10" s="30"/>
      <c r="M10" s="30"/>
    </row>
    <row r="11" spans="1:13" ht="24" x14ac:dyDescent="0.55000000000000004">
      <c r="A11" s="26">
        <v>7</v>
      </c>
      <c r="B11" s="25" t="s">
        <v>42</v>
      </c>
      <c r="C11" s="26">
        <v>50000</v>
      </c>
      <c r="D11" s="33"/>
      <c r="E11" s="25"/>
      <c r="F11" s="25"/>
      <c r="G11" s="25"/>
      <c r="H11" s="26">
        <f>SUM(C11:G11)</f>
        <v>50000</v>
      </c>
      <c r="I11" s="25" t="s">
        <v>38</v>
      </c>
      <c r="J11" s="24"/>
      <c r="K11" s="24"/>
      <c r="L11" s="24"/>
      <c r="M11" s="24"/>
    </row>
    <row r="12" spans="1:13" ht="24" x14ac:dyDescent="0.55000000000000004">
      <c r="A12" s="26">
        <v>8</v>
      </c>
      <c r="B12" s="25" t="s">
        <v>143</v>
      </c>
      <c r="C12" s="25">
        <f>111*50</f>
        <v>5550</v>
      </c>
      <c r="D12" s="25"/>
      <c r="E12" s="25"/>
      <c r="F12" s="25"/>
      <c r="G12" s="25"/>
      <c r="H12" s="26"/>
      <c r="I12" s="25" t="s">
        <v>38</v>
      </c>
      <c r="J12" s="24"/>
      <c r="K12" s="24"/>
      <c r="L12" s="24"/>
      <c r="M12" s="24"/>
    </row>
    <row r="13" spans="1:13" ht="24" x14ac:dyDescent="0.55000000000000004">
      <c r="A13" s="25"/>
      <c r="B13" s="25" t="s">
        <v>23</v>
      </c>
      <c r="C13" s="26">
        <f>SUM(C8:C12)</f>
        <v>79450</v>
      </c>
      <c r="D13" s="26">
        <f>SUM(D5:D12)</f>
        <v>35750</v>
      </c>
      <c r="E13" s="25"/>
      <c r="F13" s="25"/>
      <c r="G13" s="25"/>
      <c r="H13" s="26">
        <f>SUM(H5:H12)</f>
        <v>109650</v>
      </c>
      <c r="I13" s="34"/>
      <c r="J13" s="24"/>
      <c r="K13" s="24"/>
      <c r="L13" s="24"/>
    </row>
    <row r="14" spans="1:13" ht="24" x14ac:dyDescent="0.55000000000000004">
      <c r="A14" s="35"/>
      <c r="B14" s="35"/>
      <c r="C14" s="35"/>
      <c r="D14" s="35"/>
      <c r="E14" s="35"/>
      <c r="F14" s="35"/>
      <c r="G14" s="35"/>
      <c r="H14" s="35"/>
      <c r="I14" s="35"/>
      <c r="J14" s="24"/>
      <c r="K14" s="24"/>
      <c r="L14" s="24"/>
      <c r="M14" s="24"/>
    </row>
    <row r="15" spans="1:13" ht="24" x14ac:dyDescent="0.55000000000000004">
      <c r="A15" s="35"/>
      <c r="B15" s="35"/>
      <c r="C15" s="35"/>
      <c r="D15" s="35"/>
      <c r="E15" s="35"/>
      <c r="F15" s="35"/>
      <c r="G15" s="35"/>
      <c r="H15" s="35"/>
      <c r="I15" s="35"/>
      <c r="J15" s="24"/>
      <c r="K15" s="24"/>
      <c r="L15" s="24"/>
      <c r="M15" s="24"/>
    </row>
  </sheetData>
  <mergeCells count="5">
    <mergeCell ref="A1:I1"/>
    <mergeCell ref="A2:I2"/>
    <mergeCell ref="A3:A4"/>
    <mergeCell ref="B3:B4"/>
    <mergeCell ref="C3:G3"/>
  </mergeCells>
  <pageMargins left="0.7" right="0.7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20"/>
  <sheetViews>
    <sheetView topLeftCell="A3" zoomScale="130" zoomScaleNormal="130" workbookViewId="0">
      <selection activeCell="B5" sqref="B5:I12"/>
    </sheetView>
  </sheetViews>
  <sheetFormatPr defaultRowHeight="21.75" x14ac:dyDescent="0.2"/>
  <cols>
    <col min="1" max="1" width="7.125" style="2" customWidth="1"/>
    <col min="2" max="2" width="51.75" style="2" customWidth="1"/>
    <col min="3" max="4" width="8.625" style="2" customWidth="1"/>
    <col min="5" max="7" width="5.75" style="2" customWidth="1"/>
    <col min="8" max="8" width="11.375" style="2" customWidth="1"/>
    <col min="9" max="9" width="17.375" style="2" customWidth="1"/>
    <col min="10" max="11" width="4.375" style="2" customWidth="1"/>
    <col min="12" max="256" width="9" style="2"/>
    <col min="257" max="257" width="7.125" style="2" customWidth="1"/>
    <col min="258" max="258" width="51.75" style="2" customWidth="1"/>
    <col min="259" max="264" width="11.375" style="2" customWidth="1"/>
    <col min="265" max="265" width="17.375" style="2" customWidth="1"/>
    <col min="266" max="267" width="4.375" style="2" customWidth="1"/>
    <col min="268" max="512" width="9" style="2"/>
    <col min="513" max="513" width="7.125" style="2" customWidth="1"/>
    <col min="514" max="514" width="51.75" style="2" customWidth="1"/>
    <col min="515" max="520" width="11.375" style="2" customWidth="1"/>
    <col min="521" max="521" width="17.375" style="2" customWidth="1"/>
    <col min="522" max="523" width="4.375" style="2" customWidth="1"/>
    <col min="524" max="768" width="9" style="2"/>
    <col min="769" max="769" width="7.125" style="2" customWidth="1"/>
    <col min="770" max="770" width="51.75" style="2" customWidth="1"/>
    <col min="771" max="776" width="11.375" style="2" customWidth="1"/>
    <col min="777" max="777" width="17.375" style="2" customWidth="1"/>
    <col min="778" max="779" width="4.375" style="2" customWidth="1"/>
    <col min="780" max="1024" width="9" style="2"/>
    <col min="1025" max="1025" width="7.125" style="2" customWidth="1"/>
    <col min="1026" max="1026" width="51.75" style="2" customWidth="1"/>
    <col min="1027" max="1032" width="11.375" style="2" customWidth="1"/>
    <col min="1033" max="1033" width="17.375" style="2" customWidth="1"/>
    <col min="1034" max="1035" width="4.375" style="2" customWidth="1"/>
    <col min="1036" max="1280" width="9" style="2"/>
    <col min="1281" max="1281" width="7.125" style="2" customWidth="1"/>
    <col min="1282" max="1282" width="51.75" style="2" customWidth="1"/>
    <col min="1283" max="1288" width="11.375" style="2" customWidth="1"/>
    <col min="1289" max="1289" width="17.375" style="2" customWidth="1"/>
    <col min="1290" max="1291" width="4.375" style="2" customWidth="1"/>
    <col min="1292" max="1536" width="9" style="2"/>
    <col min="1537" max="1537" width="7.125" style="2" customWidth="1"/>
    <col min="1538" max="1538" width="51.75" style="2" customWidth="1"/>
    <col min="1539" max="1544" width="11.375" style="2" customWidth="1"/>
    <col min="1545" max="1545" width="17.375" style="2" customWidth="1"/>
    <col min="1546" max="1547" width="4.375" style="2" customWidth="1"/>
    <col min="1548" max="1792" width="9" style="2"/>
    <col min="1793" max="1793" width="7.125" style="2" customWidth="1"/>
    <col min="1794" max="1794" width="51.75" style="2" customWidth="1"/>
    <col min="1795" max="1800" width="11.375" style="2" customWidth="1"/>
    <col min="1801" max="1801" width="17.375" style="2" customWidth="1"/>
    <col min="1802" max="1803" width="4.375" style="2" customWidth="1"/>
    <col min="1804" max="2048" width="9" style="2"/>
    <col min="2049" max="2049" width="7.125" style="2" customWidth="1"/>
    <col min="2050" max="2050" width="51.75" style="2" customWidth="1"/>
    <col min="2051" max="2056" width="11.375" style="2" customWidth="1"/>
    <col min="2057" max="2057" width="17.375" style="2" customWidth="1"/>
    <col min="2058" max="2059" width="4.375" style="2" customWidth="1"/>
    <col min="2060" max="2304" width="9" style="2"/>
    <col min="2305" max="2305" width="7.125" style="2" customWidth="1"/>
    <col min="2306" max="2306" width="51.75" style="2" customWidth="1"/>
    <col min="2307" max="2312" width="11.375" style="2" customWidth="1"/>
    <col min="2313" max="2313" width="17.375" style="2" customWidth="1"/>
    <col min="2314" max="2315" width="4.375" style="2" customWidth="1"/>
    <col min="2316" max="2560" width="9" style="2"/>
    <col min="2561" max="2561" width="7.125" style="2" customWidth="1"/>
    <col min="2562" max="2562" width="51.75" style="2" customWidth="1"/>
    <col min="2563" max="2568" width="11.375" style="2" customWidth="1"/>
    <col min="2569" max="2569" width="17.375" style="2" customWidth="1"/>
    <col min="2570" max="2571" width="4.375" style="2" customWidth="1"/>
    <col min="2572" max="2816" width="9" style="2"/>
    <col min="2817" max="2817" width="7.125" style="2" customWidth="1"/>
    <col min="2818" max="2818" width="51.75" style="2" customWidth="1"/>
    <col min="2819" max="2824" width="11.375" style="2" customWidth="1"/>
    <col min="2825" max="2825" width="17.375" style="2" customWidth="1"/>
    <col min="2826" max="2827" width="4.375" style="2" customWidth="1"/>
    <col min="2828" max="3072" width="9" style="2"/>
    <col min="3073" max="3073" width="7.125" style="2" customWidth="1"/>
    <col min="3074" max="3074" width="51.75" style="2" customWidth="1"/>
    <col min="3075" max="3080" width="11.375" style="2" customWidth="1"/>
    <col min="3081" max="3081" width="17.375" style="2" customWidth="1"/>
    <col min="3082" max="3083" width="4.375" style="2" customWidth="1"/>
    <col min="3084" max="3328" width="9" style="2"/>
    <col min="3329" max="3329" width="7.125" style="2" customWidth="1"/>
    <col min="3330" max="3330" width="51.75" style="2" customWidth="1"/>
    <col min="3331" max="3336" width="11.375" style="2" customWidth="1"/>
    <col min="3337" max="3337" width="17.375" style="2" customWidth="1"/>
    <col min="3338" max="3339" width="4.375" style="2" customWidth="1"/>
    <col min="3340" max="3584" width="9" style="2"/>
    <col min="3585" max="3585" width="7.125" style="2" customWidth="1"/>
    <col min="3586" max="3586" width="51.75" style="2" customWidth="1"/>
    <col min="3587" max="3592" width="11.375" style="2" customWidth="1"/>
    <col min="3593" max="3593" width="17.375" style="2" customWidth="1"/>
    <col min="3594" max="3595" width="4.375" style="2" customWidth="1"/>
    <col min="3596" max="3840" width="9" style="2"/>
    <col min="3841" max="3841" width="7.125" style="2" customWidth="1"/>
    <col min="3842" max="3842" width="51.75" style="2" customWidth="1"/>
    <col min="3843" max="3848" width="11.375" style="2" customWidth="1"/>
    <col min="3849" max="3849" width="17.375" style="2" customWidth="1"/>
    <col min="3850" max="3851" width="4.375" style="2" customWidth="1"/>
    <col min="3852" max="4096" width="9" style="2"/>
    <col min="4097" max="4097" width="7.125" style="2" customWidth="1"/>
    <col min="4098" max="4098" width="51.75" style="2" customWidth="1"/>
    <col min="4099" max="4104" width="11.375" style="2" customWidth="1"/>
    <col min="4105" max="4105" width="17.375" style="2" customWidth="1"/>
    <col min="4106" max="4107" width="4.375" style="2" customWidth="1"/>
    <col min="4108" max="4352" width="9" style="2"/>
    <col min="4353" max="4353" width="7.125" style="2" customWidth="1"/>
    <col min="4354" max="4354" width="51.75" style="2" customWidth="1"/>
    <col min="4355" max="4360" width="11.375" style="2" customWidth="1"/>
    <col min="4361" max="4361" width="17.375" style="2" customWidth="1"/>
    <col min="4362" max="4363" width="4.375" style="2" customWidth="1"/>
    <col min="4364" max="4608" width="9" style="2"/>
    <col min="4609" max="4609" width="7.125" style="2" customWidth="1"/>
    <col min="4610" max="4610" width="51.75" style="2" customWidth="1"/>
    <col min="4611" max="4616" width="11.375" style="2" customWidth="1"/>
    <col min="4617" max="4617" width="17.375" style="2" customWidth="1"/>
    <col min="4618" max="4619" width="4.375" style="2" customWidth="1"/>
    <col min="4620" max="4864" width="9" style="2"/>
    <col min="4865" max="4865" width="7.125" style="2" customWidth="1"/>
    <col min="4866" max="4866" width="51.75" style="2" customWidth="1"/>
    <col min="4867" max="4872" width="11.375" style="2" customWidth="1"/>
    <col min="4873" max="4873" width="17.375" style="2" customWidth="1"/>
    <col min="4874" max="4875" width="4.375" style="2" customWidth="1"/>
    <col min="4876" max="5120" width="9" style="2"/>
    <col min="5121" max="5121" width="7.125" style="2" customWidth="1"/>
    <col min="5122" max="5122" width="51.75" style="2" customWidth="1"/>
    <col min="5123" max="5128" width="11.375" style="2" customWidth="1"/>
    <col min="5129" max="5129" width="17.375" style="2" customWidth="1"/>
    <col min="5130" max="5131" width="4.375" style="2" customWidth="1"/>
    <col min="5132" max="5376" width="9" style="2"/>
    <col min="5377" max="5377" width="7.125" style="2" customWidth="1"/>
    <col min="5378" max="5378" width="51.75" style="2" customWidth="1"/>
    <col min="5379" max="5384" width="11.375" style="2" customWidth="1"/>
    <col min="5385" max="5385" width="17.375" style="2" customWidth="1"/>
    <col min="5386" max="5387" width="4.375" style="2" customWidth="1"/>
    <col min="5388" max="5632" width="9" style="2"/>
    <col min="5633" max="5633" width="7.125" style="2" customWidth="1"/>
    <col min="5634" max="5634" width="51.75" style="2" customWidth="1"/>
    <col min="5635" max="5640" width="11.375" style="2" customWidth="1"/>
    <col min="5641" max="5641" width="17.375" style="2" customWidth="1"/>
    <col min="5642" max="5643" width="4.375" style="2" customWidth="1"/>
    <col min="5644" max="5888" width="9" style="2"/>
    <col min="5889" max="5889" width="7.125" style="2" customWidth="1"/>
    <col min="5890" max="5890" width="51.75" style="2" customWidth="1"/>
    <col min="5891" max="5896" width="11.375" style="2" customWidth="1"/>
    <col min="5897" max="5897" width="17.375" style="2" customWidth="1"/>
    <col min="5898" max="5899" width="4.375" style="2" customWidth="1"/>
    <col min="5900" max="6144" width="9" style="2"/>
    <col min="6145" max="6145" width="7.125" style="2" customWidth="1"/>
    <col min="6146" max="6146" width="51.75" style="2" customWidth="1"/>
    <col min="6147" max="6152" width="11.375" style="2" customWidth="1"/>
    <col min="6153" max="6153" width="17.375" style="2" customWidth="1"/>
    <col min="6154" max="6155" width="4.375" style="2" customWidth="1"/>
    <col min="6156" max="6400" width="9" style="2"/>
    <col min="6401" max="6401" width="7.125" style="2" customWidth="1"/>
    <col min="6402" max="6402" width="51.75" style="2" customWidth="1"/>
    <col min="6403" max="6408" width="11.375" style="2" customWidth="1"/>
    <col min="6409" max="6409" width="17.375" style="2" customWidth="1"/>
    <col min="6410" max="6411" width="4.375" style="2" customWidth="1"/>
    <col min="6412" max="6656" width="9" style="2"/>
    <col min="6657" max="6657" width="7.125" style="2" customWidth="1"/>
    <col min="6658" max="6658" width="51.75" style="2" customWidth="1"/>
    <col min="6659" max="6664" width="11.375" style="2" customWidth="1"/>
    <col min="6665" max="6665" width="17.375" style="2" customWidth="1"/>
    <col min="6666" max="6667" width="4.375" style="2" customWidth="1"/>
    <col min="6668" max="6912" width="9" style="2"/>
    <col min="6913" max="6913" width="7.125" style="2" customWidth="1"/>
    <col min="6914" max="6914" width="51.75" style="2" customWidth="1"/>
    <col min="6915" max="6920" width="11.375" style="2" customWidth="1"/>
    <col min="6921" max="6921" width="17.375" style="2" customWidth="1"/>
    <col min="6922" max="6923" width="4.375" style="2" customWidth="1"/>
    <col min="6924" max="7168" width="9" style="2"/>
    <col min="7169" max="7169" width="7.125" style="2" customWidth="1"/>
    <col min="7170" max="7170" width="51.75" style="2" customWidth="1"/>
    <col min="7171" max="7176" width="11.375" style="2" customWidth="1"/>
    <col min="7177" max="7177" width="17.375" style="2" customWidth="1"/>
    <col min="7178" max="7179" width="4.375" style="2" customWidth="1"/>
    <col min="7180" max="7424" width="9" style="2"/>
    <col min="7425" max="7425" width="7.125" style="2" customWidth="1"/>
    <col min="7426" max="7426" width="51.75" style="2" customWidth="1"/>
    <col min="7427" max="7432" width="11.375" style="2" customWidth="1"/>
    <col min="7433" max="7433" width="17.375" style="2" customWidth="1"/>
    <col min="7434" max="7435" width="4.375" style="2" customWidth="1"/>
    <col min="7436" max="7680" width="9" style="2"/>
    <col min="7681" max="7681" width="7.125" style="2" customWidth="1"/>
    <col min="7682" max="7682" width="51.75" style="2" customWidth="1"/>
    <col min="7683" max="7688" width="11.375" style="2" customWidth="1"/>
    <col min="7689" max="7689" width="17.375" style="2" customWidth="1"/>
    <col min="7690" max="7691" width="4.375" style="2" customWidth="1"/>
    <col min="7692" max="7936" width="9" style="2"/>
    <col min="7937" max="7937" width="7.125" style="2" customWidth="1"/>
    <col min="7938" max="7938" width="51.75" style="2" customWidth="1"/>
    <col min="7939" max="7944" width="11.375" style="2" customWidth="1"/>
    <col min="7945" max="7945" width="17.375" style="2" customWidth="1"/>
    <col min="7946" max="7947" width="4.375" style="2" customWidth="1"/>
    <col min="7948" max="8192" width="9" style="2"/>
    <col min="8193" max="8193" width="7.125" style="2" customWidth="1"/>
    <col min="8194" max="8194" width="51.75" style="2" customWidth="1"/>
    <col min="8195" max="8200" width="11.375" style="2" customWidth="1"/>
    <col min="8201" max="8201" width="17.375" style="2" customWidth="1"/>
    <col min="8202" max="8203" width="4.375" style="2" customWidth="1"/>
    <col min="8204" max="8448" width="9" style="2"/>
    <col min="8449" max="8449" width="7.125" style="2" customWidth="1"/>
    <col min="8450" max="8450" width="51.75" style="2" customWidth="1"/>
    <col min="8451" max="8456" width="11.375" style="2" customWidth="1"/>
    <col min="8457" max="8457" width="17.375" style="2" customWidth="1"/>
    <col min="8458" max="8459" width="4.375" style="2" customWidth="1"/>
    <col min="8460" max="8704" width="9" style="2"/>
    <col min="8705" max="8705" width="7.125" style="2" customWidth="1"/>
    <col min="8706" max="8706" width="51.75" style="2" customWidth="1"/>
    <col min="8707" max="8712" width="11.375" style="2" customWidth="1"/>
    <col min="8713" max="8713" width="17.375" style="2" customWidth="1"/>
    <col min="8714" max="8715" width="4.375" style="2" customWidth="1"/>
    <col min="8716" max="8960" width="9" style="2"/>
    <col min="8961" max="8961" width="7.125" style="2" customWidth="1"/>
    <col min="8962" max="8962" width="51.75" style="2" customWidth="1"/>
    <col min="8963" max="8968" width="11.375" style="2" customWidth="1"/>
    <col min="8969" max="8969" width="17.375" style="2" customWidth="1"/>
    <col min="8970" max="8971" width="4.375" style="2" customWidth="1"/>
    <col min="8972" max="9216" width="9" style="2"/>
    <col min="9217" max="9217" width="7.125" style="2" customWidth="1"/>
    <col min="9218" max="9218" width="51.75" style="2" customWidth="1"/>
    <col min="9219" max="9224" width="11.375" style="2" customWidth="1"/>
    <col min="9225" max="9225" width="17.375" style="2" customWidth="1"/>
    <col min="9226" max="9227" width="4.375" style="2" customWidth="1"/>
    <col min="9228" max="9472" width="9" style="2"/>
    <col min="9473" max="9473" width="7.125" style="2" customWidth="1"/>
    <col min="9474" max="9474" width="51.75" style="2" customWidth="1"/>
    <col min="9475" max="9480" width="11.375" style="2" customWidth="1"/>
    <col min="9481" max="9481" width="17.375" style="2" customWidth="1"/>
    <col min="9482" max="9483" width="4.375" style="2" customWidth="1"/>
    <col min="9484" max="9728" width="9" style="2"/>
    <col min="9729" max="9729" width="7.125" style="2" customWidth="1"/>
    <col min="9730" max="9730" width="51.75" style="2" customWidth="1"/>
    <col min="9731" max="9736" width="11.375" style="2" customWidth="1"/>
    <col min="9737" max="9737" width="17.375" style="2" customWidth="1"/>
    <col min="9738" max="9739" width="4.375" style="2" customWidth="1"/>
    <col min="9740" max="9984" width="9" style="2"/>
    <col min="9985" max="9985" width="7.125" style="2" customWidth="1"/>
    <col min="9986" max="9986" width="51.75" style="2" customWidth="1"/>
    <col min="9987" max="9992" width="11.375" style="2" customWidth="1"/>
    <col min="9993" max="9993" width="17.375" style="2" customWidth="1"/>
    <col min="9994" max="9995" width="4.375" style="2" customWidth="1"/>
    <col min="9996" max="10240" width="9" style="2"/>
    <col min="10241" max="10241" width="7.125" style="2" customWidth="1"/>
    <col min="10242" max="10242" width="51.75" style="2" customWidth="1"/>
    <col min="10243" max="10248" width="11.375" style="2" customWidth="1"/>
    <col min="10249" max="10249" width="17.375" style="2" customWidth="1"/>
    <col min="10250" max="10251" width="4.375" style="2" customWidth="1"/>
    <col min="10252" max="10496" width="9" style="2"/>
    <col min="10497" max="10497" width="7.125" style="2" customWidth="1"/>
    <col min="10498" max="10498" width="51.75" style="2" customWidth="1"/>
    <col min="10499" max="10504" width="11.375" style="2" customWidth="1"/>
    <col min="10505" max="10505" width="17.375" style="2" customWidth="1"/>
    <col min="10506" max="10507" width="4.375" style="2" customWidth="1"/>
    <col min="10508" max="10752" width="9" style="2"/>
    <col min="10753" max="10753" width="7.125" style="2" customWidth="1"/>
    <col min="10754" max="10754" width="51.75" style="2" customWidth="1"/>
    <col min="10755" max="10760" width="11.375" style="2" customWidth="1"/>
    <col min="10761" max="10761" width="17.375" style="2" customWidth="1"/>
    <col min="10762" max="10763" width="4.375" style="2" customWidth="1"/>
    <col min="10764" max="11008" width="9" style="2"/>
    <col min="11009" max="11009" width="7.125" style="2" customWidth="1"/>
    <col min="11010" max="11010" width="51.75" style="2" customWidth="1"/>
    <col min="11011" max="11016" width="11.375" style="2" customWidth="1"/>
    <col min="11017" max="11017" width="17.375" style="2" customWidth="1"/>
    <col min="11018" max="11019" width="4.375" style="2" customWidth="1"/>
    <col min="11020" max="11264" width="9" style="2"/>
    <col min="11265" max="11265" width="7.125" style="2" customWidth="1"/>
    <col min="11266" max="11266" width="51.75" style="2" customWidth="1"/>
    <col min="11267" max="11272" width="11.375" style="2" customWidth="1"/>
    <col min="11273" max="11273" width="17.375" style="2" customWidth="1"/>
    <col min="11274" max="11275" width="4.375" style="2" customWidth="1"/>
    <col min="11276" max="11520" width="9" style="2"/>
    <col min="11521" max="11521" width="7.125" style="2" customWidth="1"/>
    <col min="11522" max="11522" width="51.75" style="2" customWidth="1"/>
    <col min="11523" max="11528" width="11.375" style="2" customWidth="1"/>
    <col min="11529" max="11529" width="17.375" style="2" customWidth="1"/>
    <col min="11530" max="11531" width="4.375" style="2" customWidth="1"/>
    <col min="11532" max="11776" width="9" style="2"/>
    <col min="11777" max="11777" width="7.125" style="2" customWidth="1"/>
    <col min="11778" max="11778" width="51.75" style="2" customWidth="1"/>
    <col min="11779" max="11784" width="11.375" style="2" customWidth="1"/>
    <col min="11785" max="11785" width="17.375" style="2" customWidth="1"/>
    <col min="11786" max="11787" width="4.375" style="2" customWidth="1"/>
    <col min="11788" max="12032" width="9" style="2"/>
    <col min="12033" max="12033" width="7.125" style="2" customWidth="1"/>
    <col min="12034" max="12034" width="51.75" style="2" customWidth="1"/>
    <col min="12035" max="12040" width="11.375" style="2" customWidth="1"/>
    <col min="12041" max="12041" width="17.375" style="2" customWidth="1"/>
    <col min="12042" max="12043" width="4.375" style="2" customWidth="1"/>
    <col min="12044" max="12288" width="9" style="2"/>
    <col min="12289" max="12289" width="7.125" style="2" customWidth="1"/>
    <col min="12290" max="12290" width="51.75" style="2" customWidth="1"/>
    <col min="12291" max="12296" width="11.375" style="2" customWidth="1"/>
    <col min="12297" max="12297" width="17.375" style="2" customWidth="1"/>
    <col min="12298" max="12299" width="4.375" style="2" customWidth="1"/>
    <col min="12300" max="12544" width="9" style="2"/>
    <col min="12545" max="12545" width="7.125" style="2" customWidth="1"/>
    <col min="12546" max="12546" width="51.75" style="2" customWidth="1"/>
    <col min="12547" max="12552" width="11.375" style="2" customWidth="1"/>
    <col min="12553" max="12553" width="17.375" style="2" customWidth="1"/>
    <col min="12554" max="12555" width="4.375" style="2" customWidth="1"/>
    <col min="12556" max="12800" width="9" style="2"/>
    <col min="12801" max="12801" width="7.125" style="2" customWidth="1"/>
    <col min="12802" max="12802" width="51.75" style="2" customWidth="1"/>
    <col min="12803" max="12808" width="11.375" style="2" customWidth="1"/>
    <col min="12809" max="12809" width="17.375" style="2" customWidth="1"/>
    <col min="12810" max="12811" width="4.375" style="2" customWidth="1"/>
    <col min="12812" max="13056" width="9" style="2"/>
    <col min="13057" max="13057" width="7.125" style="2" customWidth="1"/>
    <col min="13058" max="13058" width="51.75" style="2" customWidth="1"/>
    <col min="13059" max="13064" width="11.375" style="2" customWidth="1"/>
    <col min="13065" max="13065" width="17.375" style="2" customWidth="1"/>
    <col min="13066" max="13067" width="4.375" style="2" customWidth="1"/>
    <col min="13068" max="13312" width="9" style="2"/>
    <col min="13313" max="13313" width="7.125" style="2" customWidth="1"/>
    <col min="13314" max="13314" width="51.75" style="2" customWidth="1"/>
    <col min="13315" max="13320" width="11.375" style="2" customWidth="1"/>
    <col min="13321" max="13321" width="17.375" style="2" customWidth="1"/>
    <col min="13322" max="13323" width="4.375" style="2" customWidth="1"/>
    <col min="13324" max="13568" width="9" style="2"/>
    <col min="13569" max="13569" width="7.125" style="2" customWidth="1"/>
    <col min="13570" max="13570" width="51.75" style="2" customWidth="1"/>
    <col min="13571" max="13576" width="11.375" style="2" customWidth="1"/>
    <col min="13577" max="13577" width="17.375" style="2" customWidth="1"/>
    <col min="13578" max="13579" width="4.375" style="2" customWidth="1"/>
    <col min="13580" max="13824" width="9" style="2"/>
    <col min="13825" max="13825" width="7.125" style="2" customWidth="1"/>
    <col min="13826" max="13826" width="51.75" style="2" customWidth="1"/>
    <col min="13827" max="13832" width="11.375" style="2" customWidth="1"/>
    <col min="13833" max="13833" width="17.375" style="2" customWidth="1"/>
    <col min="13834" max="13835" width="4.375" style="2" customWidth="1"/>
    <col min="13836" max="14080" width="9" style="2"/>
    <col min="14081" max="14081" width="7.125" style="2" customWidth="1"/>
    <col min="14082" max="14082" width="51.75" style="2" customWidth="1"/>
    <col min="14083" max="14088" width="11.375" style="2" customWidth="1"/>
    <col min="14089" max="14089" width="17.375" style="2" customWidth="1"/>
    <col min="14090" max="14091" width="4.375" style="2" customWidth="1"/>
    <col min="14092" max="14336" width="9" style="2"/>
    <col min="14337" max="14337" width="7.125" style="2" customWidth="1"/>
    <col min="14338" max="14338" width="51.75" style="2" customWidth="1"/>
    <col min="14339" max="14344" width="11.375" style="2" customWidth="1"/>
    <col min="14345" max="14345" width="17.375" style="2" customWidth="1"/>
    <col min="14346" max="14347" width="4.375" style="2" customWidth="1"/>
    <col min="14348" max="14592" width="9" style="2"/>
    <col min="14593" max="14593" width="7.125" style="2" customWidth="1"/>
    <col min="14594" max="14594" width="51.75" style="2" customWidth="1"/>
    <col min="14595" max="14600" width="11.375" style="2" customWidth="1"/>
    <col min="14601" max="14601" width="17.375" style="2" customWidth="1"/>
    <col min="14602" max="14603" width="4.375" style="2" customWidth="1"/>
    <col min="14604" max="14848" width="9" style="2"/>
    <col min="14849" max="14849" width="7.125" style="2" customWidth="1"/>
    <col min="14850" max="14850" width="51.75" style="2" customWidth="1"/>
    <col min="14851" max="14856" width="11.375" style="2" customWidth="1"/>
    <col min="14857" max="14857" width="17.375" style="2" customWidth="1"/>
    <col min="14858" max="14859" width="4.375" style="2" customWidth="1"/>
    <col min="14860" max="15104" width="9" style="2"/>
    <col min="15105" max="15105" width="7.125" style="2" customWidth="1"/>
    <col min="15106" max="15106" width="51.75" style="2" customWidth="1"/>
    <col min="15107" max="15112" width="11.375" style="2" customWidth="1"/>
    <col min="15113" max="15113" width="17.375" style="2" customWidth="1"/>
    <col min="15114" max="15115" width="4.375" style="2" customWidth="1"/>
    <col min="15116" max="15360" width="9" style="2"/>
    <col min="15361" max="15361" width="7.125" style="2" customWidth="1"/>
    <col min="15362" max="15362" width="51.75" style="2" customWidth="1"/>
    <col min="15363" max="15368" width="11.375" style="2" customWidth="1"/>
    <col min="15369" max="15369" width="17.375" style="2" customWidth="1"/>
    <col min="15370" max="15371" width="4.375" style="2" customWidth="1"/>
    <col min="15372" max="15616" width="9" style="2"/>
    <col min="15617" max="15617" width="7.125" style="2" customWidth="1"/>
    <col min="15618" max="15618" width="51.75" style="2" customWidth="1"/>
    <col min="15619" max="15624" width="11.375" style="2" customWidth="1"/>
    <col min="15625" max="15625" width="17.375" style="2" customWidth="1"/>
    <col min="15626" max="15627" width="4.375" style="2" customWidth="1"/>
    <col min="15628" max="15872" width="9" style="2"/>
    <col min="15873" max="15873" width="7.125" style="2" customWidth="1"/>
    <col min="15874" max="15874" width="51.75" style="2" customWidth="1"/>
    <col min="15875" max="15880" width="11.375" style="2" customWidth="1"/>
    <col min="15881" max="15881" width="17.375" style="2" customWidth="1"/>
    <col min="15882" max="15883" width="4.375" style="2" customWidth="1"/>
    <col min="15884" max="16128" width="9" style="2"/>
    <col min="16129" max="16129" width="7.125" style="2" customWidth="1"/>
    <col min="16130" max="16130" width="51.75" style="2" customWidth="1"/>
    <col min="16131" max="16136" width="11.375" style="2" customWidth="1"/>
    <col min="16137" max="16137" width="17.375" style="2" customWidth="1"/>
    <col min="16138" max="16139" width="4.375" style="2" customWidth="1"/>
    <col min="16140" max="16384" width="9" style="2"/>
  </cols>
  <sheetData>
    <row r="1" spans="1:11" ht="21" customHeight="1" x14ac:dyDescent="0.2">
      <c r="A1" s="306" t="s">
        <v>0</v>
      </c>
      <c r="B1" s="306"/>
      <c r="C1" s="306"/>
      <c r="D1" s="306"/>
      <c r="E1" s="306"/>
      <c r="F1" s="306"/>
      <c r="G1" s="306"/>
      <c r="H1" s="306"/>
      <c r="I1" s="306"/>
      <c r="J1" s="1"/>
      <c r="K1" s="1"/>
    </row>
    <row r="2" spans="1:11" ht="21" customHeight="1" x14ac:dyDescent="0.2">
      <c r="A2" s="306" t="s">
        <v>1</v>
      </c>
      <c r="B2" s="306"/>
      <c r="C2" s="306"/>
      <c r="D2" s="306"/>
      <c r="E2" s="306"/>
      <c r="F2" s="306"/>
      <c r="G2" s="306"/>
      <c r="H2" s="306"/>
      <c r="I2" s="306"/>
      <c r="J2" s="1"/>
      <c r="K2" s="1"/>
    </row>
    <row r="3" spans="1:11" x14ac:dyDescent="0.2">
      <c r="A3" s="296" t="s">
        <v>2</v>
      </c>
      <c r="B3" s="3" t="s">
        <v>3</v>
      </c>
      <c r="C3" s="312" t="s">
        <v>4</v>
      </c>
      <c r="D3" s="313"/>
      <c r="E3" s="313"/>
      <c r="F3" s="313"/>
      <c r="G3" s="314"/>
      <c r="H3" s="3" t="s">
        <v>5</v>
      </c>
      <c r="I3" s="4" t="s">
        <v>6</v>
      </c>
    </row>
    <row r="4" spans="1:11" x14ac:dyDescent="0.2">
      <c r="A4" s="297"/>
      <c r="B4" s="5" t="s">
        <v>7</v>
      </c>
      <c r="C4" s="6" t="s">
        <v>8</v>
      </c>
      <c r="D4" s="6" t="s">
        <v>9</v>
      </c>
      <c r="E4" s="6" t="s">
        <v>10</v>
      </c>
      <c r="F4" s="6" t="s">
        <v>11</v>
      </c>
      <c r="G4" s="6" t="s">
        <v>12</v>
      </c>
      <c r="H4" s="5" t="s">
        <v>13</v>
      </c>
      <c r="I4" s="7" t="s">
        <v>14</v>
      </c>
    </row>
    <row r="5" spans="1:11" s="13" customFormat="1" x14ac:dyDescent="0.2">
      <c r="A5" s="8">
        <v>1</v>
      </c>
      <c r="B5" s="9" t="s">
        <v>15</v>
      </c>
      <c r="C5" s="10">
        <v>45094</v>
      </c>
      <c r="D5" s="11"/>
      <c r="E5" s="11"/>
      <c r="F5" s="11"/>
      <c r="G5" s="11"/>
      <c r="H5" s="12">
        <v>45094</v>
      </c>
      <c r="I5" s="23" t="s">
        <v>24</v>
      </c>
    </row>
    <row r="6" spans="1:11" s="13" customFormat="1" x14ac:dyDescent="0.2">
      <c r="A6" s="8">
        <v>2</v>
      </c>
      <c r="B6" s="9" t="s">
        <v>16</v>
      </c>
      <c r="C6" s="11"/>
      <c r="D6" s="10">
        <v>10500</v>
      </c>
      <c r="E6" s="11"/>
      <c r="F6" s="11"/>
      <c r="G6" s="11"/>
      <c r="H6" s="12">
        <v>10500</v>
      </c>
      <c r="I6" s="23" t="s">
        <v>24</v>
      </c>
    </row>
    <row r="7" spans="1:11" s="13" customFormat="1" x14ac:dyDescent="0.2">
      <c r="A7" s="8">
        <v>3</v>
      </c>
      <c r="B7" s="9" t="s">
        <v>17</v>
      </c>
      <c r="C7" s="11"/>
      <c r="D7" s="10">
        <v>86100</v>
      </c>
      <c r="E7" s="11"/>
      <c r="F7" s="11"/>
      <c r="G7" s="11"/>
      <c r="H7" s="12">
        <v>86100</v>
      </c>
      <c r="I7" s="23" t="s">
        <v>24</v>
      </c>
    </row>
    <row r="8" spans="1:11" s="13" customFormat="1" x14ac:dyDescent="0.2">
      <c r="A8" s="8">
        <v>4</v>
      </c>
      <c r="B8" s="9" t="s">
        <v>18</v>
      </c>
      <c r="C8" s="10">
        <v>1000</v>
      </c>
      <c r="D8" s="11"/>
      <c r="E8" s="11"/>
      <c r="F8" s="11"/>
      <c r="G8" s="11"/>
      <c r="H8" s="12">
        <v>1000</v>
      </c>
      <c r="I8" s="23" t="s">
        <v>25</v>
      </c>
    </row>
    <row r="9" spans="1:11" s="13" customFormat="1" x14ac:dyDescent="0.2">
      <c r="A9" s="8">
        <v>5</v>
      </c>
      <c r="B9" s="9" t="s">
        <v>19</v>
      </c>
      <c r="C9" s="11"/>
      <c r="D9" s="10">
        <v>8350</v>
      </c>
      <c r="E9" s="11"/>
      <c r="F9" s="11"/>
      <c r="G9" s="11"/>
      <c r="H9" s="12">
        <v>8350</v>
      </c>
      <c r="I9" s="23" t="s">
        <v>26</v>
      </c>
    </row>
    <row r="10" spans="1:11" s="13" customFormat="1" x14ac:dyDescent="0.2">
      <c r="A10" s="8">
        <v>6</v>
      </c>
      <c r="B10" s="9" t="s">
        <v>20</v>
      </c>
      <c r="C10" s="10">
        <v>10000</v>
      </c>
      <c r="D10" s="11"/>
      <c r="E10" s="11"/>
      <c r="F10" s="11"/>
      <c r="G10" s="11"/>
      <c r="H10" s="12">
        <v>10000</v>
      </c>
      <c r="I10" s="23" t="s">
        <v>27</v>
      </c>
    </row>
    <row r="11" spans="1:11" s="13" customFormat="1" ht="34.5" x14ac:dyDescent="0.2">
      <c r="A11" s="8">
        <v>7</v>
      </c>
      <c r="B11" s="14" t="s">
        <v>21</v>
      </c>
      <c r="C11" s="10">
        <v>3000</v>
      </c>
      <c r="D11" s="11"/>
      <c r="E11" s="11"/>
      <c r="F11" s="11"/>
      <c r="G11" s="11"/>
      <c r="H11" s="12">
        <v>3000</v>
      </c>
      <c r="I11" s="23" t="s">
        <v>27</v>
      </c>
    </row>
    <row r="12" spans="1:11" s="13" customFormat="1" x14ac:dyDescent="0.2">
      <c r="A12" s="8">
        <v>8</v>
      </c>
      <c r="B12" s="9" t="s">
        <v>22</v>
      </c>
      <c r="C12" s="10">
        <v>2000</v>
      </c>
      <c r="D12" s="11"/>
      <c r="E12" s="11"/>
      <c r="F12" s="11"/>
      <c r="G12" s="11"/>
      <c r="H12" s="12">
        <v>2000</v>
      </c>
      <c r="I12" s="23" t="s">
        <v>27</v>
      </c>
    </row>
    <row r="13" spans="1:11" ht="21.75" customHeight="1" x14ac:dyDescent="0.2">
      <c r="A13" s="17"/>
      <c r="B13" s="17" t="s">
        <v>23</v>
      </c>
      <c r="C13" s="18"/>
      <c r="D13" s="19"/>
      <c r="E13" s="19"/>
      <c r="F13" s="19"/>
      <c r="G13" s="20"/>
      <c r="H13" s="20"/>
      <c r="I13" s="20"/>
    </row>
    <row r="15" spans="1:11" ht="18.75" customHeight="1" x14ac:dyDescent="0.2">
      <c r="A15" s="315"/>
      <c r="B15" s="315"/>
      <c r="C15" s="21"/>
      <c r="D15" s="21"/>
      <c r="E15" s="21"/>
      <c r="F15" s="21"/>
      <c r="G15" s="21"/>
      <c r="H15" s="322"/>
      <c r="I15" s="322"/>
      <c r="J15" s="21"/>
      <c r="K15" s="21"/>
    </row>
    <row r="16" spans="1:11" ht="18.75" customHeight="1" x14ac:dyDescent="0.2">
      <c r="A16" s="315"/>
      <c r="B16" s="315"/>
      <c r="C16" s="21"/>
      <c r="D16" s="21"/>
      <c r="E16" s="21"/>
      <c r="F16" s="21"/>
      <c r="G16" s="21"/>
      <c r="H16" s="322"/>
      <c r="I16" s="322"/>
      <c r="J16" s="21"/>
      <c r="K16" s="21"/>
    </row>
    <row r="17" spans="1:11" ht="18.75" customHeight="1" x14ac:dyDescent="0.2">
      <c r="A17" s="315"/>
      <c r="B17" s="315"/>
      <c r="C17" s="21"/>
      <c r="D17" s="21"/>
      <c r="E17" s="21"/>
      <c r="F17" s="21"/>
      <c r="G17" s="21"/>
      <c r="H17" s="322"/>
      <c r="I17" s="322"/>
      <c r="J17" s="21"/>
      <c r="K17" s="21"/>
    </row>
    <row r="18" spans="1:11" ht="18.75" customHeight="1" x14ac:dyDescent="0.2">
      <c r="H18" s="322"/>
      <c r="I18" s="322"/>
      <c r="J18" s="21"/>
      <c r="K18" s="21"/>
    </row>
    <row r="20" spans="1:11" x14ac:dyDescent="0.2">
      <c r="B20" s="22"/>
    </row>
  </sheetData>
  <mergeCells count="11">
    <mergeCell ref="A16:B16"/>
    <mergeCell ref="H16:I16"/>
    <mergeCell ref="A17:B17"/>
    <mergeCell ref="H17:I17"/>
    <mergeCell ref="H18:I18"/>
    <mergeCell ref="A1:I1"/>
    <mergeCell ref="A2:I2"/>
    <mergeCell ref="A3:A4"/>
    <mergeCell ref="C3:G3"/>
    <mergeCell ref="A15:B15"/>
    <mergeCell ref="H15:I15"/>
  </mergeCells>
  <pageMargins left="0.24" right="0.12" top="0.39" bottom="0.12" header="0.12" footer="0.12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32"/>
  <sheetViews>
    <sheetView zoomScale="70" zoomScaleNormal="70" workbookViewId="0">
      <selection activeCell="M35" sqref="M35"/>
    </sheetView>
  </sheetViews>
  <sheetFormatPr defaultRowHeight="24" x14ac:dyDescent="0.55000000000000004"/>
  <cols>
    <col min="1" max="1" width="7.375" style="35" customWidth="1"/>
    <col min="2" max="2" width="38.5" style="293" customWidth="1"/>
    <col min="3" max="3" width="17.375" style="279" customWidth="1"/>
    <col min="4" max="4" width="13.75" style="279" customWidth="1"/>
    <col min="5" max="5" width="19.125" style="35" customWidth="1"/>
    <col min="6" max="6" width="14.875" style="276" customWidth="1"/>
    <col min="7" max="16384" width="9" style="35"/>
  </cols>
  <sheetData>
    <row r="1" spans="1:7" ht="21" customHeight="1" x14ac:dyDescent="0.55000000000000004">
      <c r="A1" s="329" t="s">
        <v>125</v>
      </c>
      <c r="B1" s="330" t="s">
        <v>124</v>
      </c>
      <c r="C1" s="330" t="s">
        <v>114</v>
      </c>
      <c r="D1" s="327" t="s">
        <v>145</v>
      </c>
      <c r="E1" s="330" t="s">
        <v>116</v>
      </c>
      <c r="F1" s="323" t="s">
        <v>60</v>
      </c>
      <c r="G1" s="325" t="s">
        <v>198</v>
      </c>
    </row>
    <row r="2" spans="1:7" ht="21" customHeight="1" x14ac:dyDescent="0.55000000000000004">
      <c r="A2" s="329"/>
      <c r="B2" s="330"/>
      <c r="C2" s="330"/>
      <c r="D2" s="328"/>
      <c r="E2" s="331"/>
      <c r="F2" s="324"/>
      <c r="G2" s="326"/>
    </row>
    <row r="3" spans="1:7" ht="72" x14ac:dyDescent="0.55000000000000004">
      <c r="A3" s="224">
        <v>1</v>
      </c>
      <c r="B3" s="267" t="s">
        <v>162</v>
      </c>
      <c r="C3" s="224" t="s">
        <v>119</v>
      </c>
      <c r="D3" s="264">
        <f>300*35</f>
        <v>10500</v>
      </c>
      <c r="E3" s="268" t="s">
        <v>24</v>
      </c>
      <c r="F3" s="224" t="s">
        <v>224</v>
      </c>
      <c r="G3" s="25"/>
    </row>
    <row r="4" spans="1:7" ht="72" x14ac:dyDescent="0.55000000000000004">
      <c r="A4" s="224">
        <v>2</v>
      </c>
      <c r="B4" s="267" t="s">
        <v>163</v>
      </c>
      <c r="C4" s="277" t="s">
        <v>121</v>
      </c>
      <c r="D4" s="264">
        <f>410*130</f>
        <v>53300</v>
      </c>
      <c r="E4" s="268" t="s">
        <v>24</v>
      </c>
      <c r="F4" s="224" t="s">
        <v>224</v>
      </c>
      <c r="G4" s="25"/>
    </row>
    <row r="5" spans="1:7" ht="120" x14ac:dyDescent="0.55000000000000004">
      <c r="A5" s="224">
        <v>3</v>
      </c>
      <c r="B5" s="267" t="s">
        <v>225</v>
      </c>
      <c r="C5" s="224" t="s">
        <v>119</v>
      </c>
      <c r="D5" s="264">
        <f>80*130</f>
        <v>10400</v>
      </c>
      <c r="E5" s="268" t="s">
        <v>26</v>
      </c>
      <c r="F5" s="224" t="s">
        <v>224</v>
      </c>
      <c r="G5" s="25"/>
    </row>
    <row r="6" spans="1:7" ht="168" x14ac:dyDescent="0.55000000000000004">
      <c r="A6" s="224">
        <v>4</v>
      </c>
      <c r="B6" s="267" t="s">
        <v>221</v>
      </c>
      <c r="C6" s="224" t="s">
        <v>119</v>
      </c>
      <c r="D6" s="264">
        <v>3300</v>
      </c>
      <c r="E6" s="268" t="s">
        <v>27</v>
      </c>
      <c r="F6" s="224" t="s">
        <v>224</v>
      </c>
      <c r="G6" s="25"/>
    </row>
    <row r="7" spans="1:7" ht="96" x14ac:dyDescent="0.55000000000000004">
      <c r="A7" s="224">
        <v>5</v>
      </c>
      <c r="B7" s="267" t="s">
        <v>166</v>
      </c>
      <c r="C7" s="224" t="s">
        <v>119</v>
      </c>
      <c r="D7" s="264">
        <f>198*130</f>
        <v>25740</v>
      </c>
      <c r="E7" s="269" t="s">
        <v>107</v>
      </c>
      <c r="F7" s="224" t="s">
        <v>224</v>
      </c>
      <c r="G7" s="25"/>
    </row>
    <row r="8" spans="1:7" ht="96" x14ac:dyDescent="0.55000000000000004">
      <c r="A8" s="224">
        <v>6</v>
      </c>
      <c r="B8" s="267" t="s">
        <v>167</v>
      </c>
      <c r="C8" s="224" t="s">
        <v>119</v>
      </c>
      <c r="D8" s="264">
        <f>90*130</f>
        <v>11700</v>
      </c>
      <c r="E8" s="269" t="s">
        <v>107</v>
      </c>
      <c r="F8" s="224" t="s">
        <v>224</v>
      </c>
      <c r="G8" s="25"/>
    </row>
    <row r="9" spans="1:7" ht="96" x14ac:dyDescent="0.55000000000000004">
      <c r="A9" s="224">
        <v>7</v>
      </c>
      <c r="B9" s="267" t="s">
        <v>171</v>
      </c>
      <c r="C9" s="224" t="s">
        <v>119</v>
      </c>
      <c r="D9" s="265">
        <f>60*35</f>
        <v>2100</v>
      </c>
      <c r="E9" s="268" t="s">
        <v>100</v>
      </c>
      <c r="F9" s="224" t="s">
        <v>224</v>
      </c>
      <c r="G9" s="25"/>
    </row>
    <row r="10" spans="1:7" ht="48" x14ac:dyDescent="0.55000000000000004">
      <c r="A10" s="224">
        <v>8</v>
      </c>
      <c r="B10" s="267" t="s">
        <v>226</v>
      </c>
      <c r="C10" s="224" t="s">
        <v>119</v>
      </c>
      <c r="D10" s="264">
        <v>128550</v>
      </c>
      <c r="E10" s="268" t="s">
        <v>91</v>
      </c>
      <c r="F10" s="224" t="s">
        <v>224</v>
      </c>
      <c r="G10" s="25"/>
    </row>
    <row r="11" spans="1:7" ht="288" x14ac:dyDescent="0.55000000000000004">
      <c r="A11" s="224">
        <v>9</v>
      </c>
      <c r="B11" s="267" t="s">
        <v>227</v>
      </c>
      <c r="C11" s="224"/>
      <c r="D11" s="264">
        <v>66700</v>
      </c>
      <c r="E11" s="268"/>
      <c r="F11" s="224" t="s">
        <v>224</v>
      </c>
      <c r="G11" s="25"/>
    </row>
    <row r="12" spans="1:7" ht="96" x14ac:dyDescent="0.55000000000000004">
      <c r="A12" s="224">
        <v>10</v>
      </c>
      <c r="B12" s="267" t="s">
        <v>203</v>
      </c>
      <c r="C12" s="224" t="s">
        <v>119</v>
      </c>
      <c r="D12" s="265">
        <v>39000</v>
      </c>
      <c r="E12" s="268" t="s">
        <v>79</v>
      </c>
      <c r="F12" s="224" t="s">
        <v>224</v>
      </c>
      <c r="G12" s="25"/>
    </row>
    <row r="13" spans="1:7" ht="72" x14ac:dyDescent="0.55000000000000004">
      <c r="A13" s="224">
        <v>11</v>
      </c>
      <c r="B13" s="267" t="s">
        <v>204</v>
      </c>
      <c r="C13" s="277" t="s">
        <v>119</v>
      </c>
      <c r="D13" s="264">
        <v>10000</v>
      </c>
      <c r="E13" s="268" t="s">
        <v>79</v>
      </c>
      <c r="F13" s="224" t="s">
        <v>224</v>
      </c>
      <c r="G13" s="25"/>
    </row>
    <row r="14" spans="1:7" ht="48" x14ac:dyDescent="0.55000000000000004">
      <c r="A14" s="224">
        <v>12</v>
      </c>
      <c r="B14" s="267" t="s">
        <v>206</v>
      </c>
      <c r="C14" s="224" t="s">
        <v>119</v>
      </c>
      <c r="D14" s="264">
        <v>11700</v>
      </c>
      <c r="E14" s="268" t="s">
        <v>144</v>
      </c>
      <c r="F14" s="224" t="s">
        <v>224</v>
      </c>
      <c r="G14" s="25"/>
    </row>
    <row r="15" spans="1:7" ht="144" x14ac:dyDescent="0.55000000000000004">
      <c r="A15" s="224">
        <v>13</v>
      </c>
      <c r="B15" s="270" t="s">
        <v>208</v>
      </c>
      <c r="C15" s="224" t="s">
        <v>207</v>
      </c>
      <c r="D15" s="264">
        <v>15720</v>
      </c>
      <c r="E15" s="268"/>
      <c r="F15" s="224" t="s">
        <v>224</v>
      </c>
      <c r="G15" s="25"/>
    </row>
    <row r="16" spans="1:7" ht="240" x14ac:dyDescent="0.55000000000000004">
      <c r="A16" s="224">
        <v>14</v>
      </c>
      <c r="B16" s="267" t="s">
        <v>228</v>
      </c>
      <c r="C16" s="224" t="s">
        <v>121</v>
      </c>
      <c r="D16" s="264">
        <v>27100</v>
      </c>
      <c r="E16" s="271" t="s">
        <v>109</v>
      </c>
      <c r="F16" s="224" t="s">
        <v>224</v>
      </c>
      <c r="G16" s="25"/>
    </row>
    <row r="17" spans="1:7" ht="144" x14ac:dyDescent="0.55000000000000004">
      <c r="A17" s="224">
        <v>15</v>
      </c>
      <c r="B17" s="267" t="s">
        <v>229</v>
      </c>
      <c r="C17" s="277" t="s">
        <v>120</v>
      </c>
      <c r="D17" s="264">
        <v>15575</v>
      </c>
      <c r="E17" s="272" t="s">
        <v>68</v>
      </c>
      <c r="F17" s="224" t="s">
        <v>224</v>
      </c>
      <c r="G17" s="25"/>
    </row>
    <row r="18" spans="1:7" ht="144" x14ac:dyDescent="0.55000000000000004">
      <c r="A18" s="224">
        <v>16</v>
      </c>
      <c r="B18" s="292" t="s">
        <v>153</v>
      </c>
      <c r="C18" s="278" t="s">
        <v>119</v>
      </c>
      <c r="D18" s="266">
        <v>50000</v>
      </c>
      <c r="E18" s="273" t="s">
        <v>45</v>
      </c>
      <c r="F18" s="224" t="s">
        <v>224</v>
      </c>
      <c r="G18" s="25"/>
    </row>
    <row r="19" spans="1:7" ht="96" x14ac:dyDescent="0.55000000000000004">
      <c r="A19" s="224">
        <v>17</v>
      </c>
      <c r="B19" s="267" t="s">
        <v>213</v>
      </c>
      <c r="C19" s="224" t="s">
        <v>119</v>
      </c>
      <c r="D19" s="264">
        <v>12980</v>
      </c>
      <c r="E19" s="268" t="s">
        <v>55</v>
      </c>
      <c r="F19" s="224" t="s">
        <v>224</v>
      </c>
      <c r="G19" s="25"/>
    </row>
    <row r="20" spans="1:7" ht="72" x14ac:dyDescent="0.55000000000000004">
      <c r="A20" s="224">
        <v>18</v>
      </c>
      <c r="B20" s="267" t="s">
        <v>209</v>
      </c>
      <c r="C20" s="224" t="s">
        <v>119</v>
      </c>
      <c r="D20" s="264">
        <v>21450</v>
      </c>
      <c r="E20" s="274" t="s">
        <v>38</v>
      </c>
      <c r="F20" s="224" t="s">
        <v>224</v>
      </c>
      <c r="G20" s="25"/>
    </row>
    <row r="21" spans="1:7" x14ac:dyDescent="0.55000000000000004">
      <c r="A21" s="224">
        <v>19</v>
      </c>
      <c r="B21" s="280" t="s">
        <v>218</v>
      </c>
      <c r="C21" s="281"/>
      <c r="D21" s="282">
        <f>SUM(D3:D20)</f>
        <v>515815</v>
      </c>
      <c r="E21" s="283"/>
      <c r="F21" s="224"/>
      <c r="G21" s="25"/>
    </row>
    <row r="22" spans="1:7" ht="96" x14ac:dyDescent="0.55000000000000004">
      <c r="A22" s="224">
        <v>20</v>
      </c>
      <c r="B22" s="267" t="s">
        <v>214</v>
      </c>
      <c r="C22" s="224"/>
      <c r="D22" s="264">
        <v>13200</v>
      </c>
      <c r="E22" s="275" t="s">
        <v>190</v>
      </c>
      <c r="F22" s="224" t="s">
        <v>230</v>
      </c>
      <c r="G22" s="25"/>
    </row>
    <row r="23" spans="1:7" ht="120" x14ac:dyDescent="0.55000000000000004">
      <c r="A23" s="224">
        <v>21</v>
      </c>
      <c r="B23" s="267" t="s">
        <v>219</v>
      </c>
      <c r="C23" s="224"/>
      <c r="D23" s="264">
        <v>44250</v>
      </c>
      <c r="E23" s="275" t="s">
        <v>193</v>
      </c>
      <c r="F23" s="224" t="s">
        <v>230</v>
      </c>
      <c r="G23" s="25"/>
    </row>
    <row r="24" spans="1:7" ht="72" x14ac:dyDescent="0.55000000000000004">
      <c r="A24" s="224">
        <v>22</v>
      </c>
      <c r="B24" s="267" t="s">
        <v>215</v>
      </c>
      <c r="C24" s="224"/>
      <c r="D24" s="264">
        <v>56500</v>
      </c>
      <c r="E24" s="275" t="s">
        <v>196</v>
      </c>
      <c r="F24" s="224" t="s">
        <v>230</v>
      </c>
      <c r="G24" s="25"/>
    </row>
    <row r="25" spans="1:7" ht="48" x14ac:dyDescent="0.55000000000000004">
      <c r="A25" s="224">
        <v>23</v>
      </c>
      <c r="B25" s="267" t="s">
        <v>216</v>
      </c>
      <c r="C25" s="224"/>
      <c r="D25" s="264">
        <v>10500</v>
      </c>
      <c r="E25" s="275" t="s">
        <v>196</v>
      </c>
      <c r="F25" s="224" t="s">
        <v>230</v>
      </c>
      <c r="G25" s="25"/>
    </row>
    <row r="26" spans="1:7" x14ac:dyDescent="0.55000000000000004">
      <c r="A26" s="224">
        <v>24</v>
      </c>
      <c r="B26" s="267" t="s">
        <v>222</v>
      </c>
      <c r="C26" s="224"/>
      <c r="D26" s="264">
        <v>21450</v>
      </c>
      <c r="E26" s="275" t="s">
        <v>193</v>
      </c>
      <c r="F26" s="224" t="s">
        <v>230</v>
      </c>
      <c r="G26" s="25"/>
    </row>
    <row r="27" spans="1:7" x14ac:dyDescent="0.55000000000000004">
      <c r="B27" s="285" t="s">
        <v>231</v>
      </c>
      <c r="C27" s="286"/>
      <c r="D27" s="287">
        <f>SUM(D22:D26)</f>
        <v>145900</v>
      </c>
    </row>
    <row r="29" spans="1:7" x14ac:dyDescent="0.55000000000000004">
      <c r="B29" s="286" t="s">
        <v>232</v>
      </c>
      <c r="C29" s="286"/>
      <c r="D29" s="287">
        <f>D21+D27</f>
        <v>661715</v>
      </c>
    </row>
    <row r="30" spans="1:7" x14ac:dyDescent="0.55000000000000004">
      <c r="B30" s="288" t="s">
        <v>233</v>
      </c>
      <c r="C30" s="289">
        <v>683681</v>
      </c>
      <c r="D30" s="284"/>
    </row>
    <row r="32" spans="1:7" x14ac:dyDescent="0.55000000000000004">
      <c r="C32" s="290" t="s">
        <v>220</v>
      </c>
      <c r="D32" s="291">
        <f>C30-D29</f>
        <v>21966</v>
      </c>
    </row>
  </sheetData>
  <mergeCells count="7">
    <mergeCell ref="F1:F2"/>
    <mergeCell ref="G1:G2"/>
    <mergeCell ref="D1:D2"/>
    <mergeCell ref="A1:A2"/>
    <mergeCell ref="B1:B2"/>
    <mergeCell ref="C1:C2"/>
    <mergeCell ref="E1:E2"/>
  </mergeCells>
  <pageMargins left="0.25" right="0.25" top="0.75" bottom="0.75" header="0.3" footer="0.3"/>
  <pageSetup paperSize="9" orientation="landscape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36"/>
  <sheetViews>
    <sheetView topLeftCell="A34" zoomScale="80" zoomScaleNormal="80" workbookViewId="0">
      <selection activeCell="B12" sqref="B12"/>
    </sheetView>
  </sheetViews>
  <sheetFormatPr defaultRowHeight="24" x14ac:dyDescent="0.2"/>
  <cols>
    <col min="1" max="1" width="4.75" style="97" customWidth="1"/>
    <col min="2" max="2" width="52.625" style="97" customWidth="1"/>
    <col min="3" max="3" width="12" style="97" customWidth="1"/>
    <col min="4" max="4" width="11.375" style="97" hidden="1" customWidth="1"/>
    <col min="5" max="5" width="9" style="97" hidden="1" customWidth="1"/>
    <col min="6" max="6" width="10.25" style="97" hidden="1" customWidth="1"/>
    <col min="7" max="7" width="11.375" style="97" hidden="1" customWidth="1"/>
    <col min="8" max="8" width="13.75" style="237" customWidth="1"/>
    <col min="9" max="9" width="18.125" style="97" customWidth="1"/>
    <col min="10" max="10" width="19.5" style="97" customWidth="1"/>
    <col min="11" max="11" width="16.25" style="70" customWidth="1"/>
    <col min="12" max="256" width="9" style="97"/>
    <col min="257" max="257" width="7.125" style="97" customWidth="1"/>
    <col min="258" max="258" width="51.75" style="97" customWidth="1"/>
    <col min="259" max="264" width="11.375" style="97" customWidth="1"/>
    <col min="265" max="265" width="17.375" style="97" customWidth="1"/>
    <col min="266" max="267" width="4.375" style="97" customWidth="1"/>
    <col min="268" max="512" width="9" style="97"/>
    <col min="513" max="513" width="7.125" style="97" customWidth="1"/>
    <col min="514" max="514" width="51.75" style="97" customWidth="1"/>
    <col min="515" max="520" width="11.375" style="97" customWidth="1"/>
    <col min="521" max="521" width="17.375" style="97" customWidth="1"/>
    <col min="522" max="523" width="4.375" style="97" customWidth="1"/>
    <col min="524" max="768" width="9" style="97"/>
    <col min="769" max="769" width="7.125" style="97" customWidth="1"/>
    <col min="770" max="770" width="51.75" style="97" customWidth="1"/>
    <col min="771" max="776" width="11.375" style="97" customWidth="1"/>
    <col min="777" max="777" width="17.375" style="97" customWidth="1"/>
    <col min="778" max="779" width="4.375" style="97" customWidth="1"/>
    <col min="780" max="1024" width="9" style="97"/>
    <col min="1025" max="1025" width="7.125" style="97" customWidth="1"/>
    <col min="1026" max="1026" width="51.75" style="97" customWidth="1"/>
    <col min="1027" max="1032" width="11.375" style="97" customWidth="1"/>
    <col min="1033" max="1033" width="17.375" style="97" customWidth="1"/>
    <col min="1034" max="1035" width="4.375" style="97" customWidth="1"/>
    <col min="1036" max="1280" width="9" style="97"/>
    <col min="1281" max="1281" width="7.125" style="97" customWidth="1"/>
    <col min="1282" max="1282" width="51.75" style="97" customWidth="1"/>
    <col min="1283" max="1288" width="11.375" style="97" customWidth="1"/>
    <col min="1289" max="1289" width="17.375" style="97" customWidth="1"/>
    <col min="1290" max="1291" width="4.375" style="97" customWidth="1"/>
    <col min="1292" max="1536" width="9" style="97"/>
    <col min="1537" max="1537" width="7.125" style="97" customWidth="1"/>
    <col min="1538" max="1538" width="51.75" style="97" customWidth="1"/>
    <col min="1539" max="1544" width="11.375" style="97" customWidth="1"/>
    <col min="1545" max="1545" width="17.375" style="97" customWidth="1"/>
    <col min="1546" max="1547" width="4.375" style="97" customWidth="1"/>
    <col min="1548" max="1792" width="9" style="97"/>
    <col min="1793" max="1793" width="7.125" style="97" customWidth="1"/>
    <col min="1794" max="1794" width="51.75" style="97" customWidth="1"/>
    <col min="1795" max="1800" width="11.375" style="97" customWidth="1"/>
    <col min="1801" max="1801" width="17.375" style="97" customWidth="1"/>
    <col min="1802" max="1803" width="4.375" style="97" customWidth="1"/>
    <col min="1804" max="2048" width="9" style="97"/>
    <col min="2049" max="2049" width="7.125" style="97" customWidth="1"/>
    <col min="2050" max="2050" width="51.75" style="97" customWidth="1"/>
    <col min="2051" max="2056" width="11.375" style="97" customWidth="1"/>
    <col min="2057" max="2057" width="17.375" style="97" customWidth="1"/>
    <col min="2058" max="2059" width="4.375" style="97" customWidth="1"/>
    <col min="2060" max="2304" width="9" style="97"/>
    <col min="2305" max="2305" width="7.125" style="97" customWidth="1"/>
    <col min="2306" max="2306" width="51.75" style="97" customWidth="1"/>
    <col min="2307" max="2312" width="11.375" style="97" customWidth="1"/>
    <col min="2313" max="2313" width="17.375" style="97" customWidth="1"/>
    <col min="2314" max="2315" width="4.375" style="97" customWidth="1"/>
    <col min="2316" max="2560" width="9" style="97"/>
    <col min="2561" max="2561" width="7.125" style="97" customWidth="1"/>
    <col min="2562" max="2562" width="51.75" style="97" customWidth="1"/>
    <col min="2563" max="2568" width="11.375" style="97" customWidth="1"/>
    <col min="2569" max="2569" width="17.375" style="97" customWidth="1"/>
    <col min="2570" max="2571" width="4.375" style="97" customWidth="1"/>
    <col min="2572" max="2816" width="9" style="97"/>
    <col min="2817" max="2817" width="7.125" style="97" customWidth="1"/>
    <col min="2818" max="2818" width="51.75" style="97" customWidth="1"/>
    <col min="2819" max="2824" width="11.375" style="97" customWidth="1"/>
    <col min="2825" max="2825" width="17.375" style="97" customWidth="1"/>
    <col min="2826" max="2827" width="4.375" style="97" customWidth="1"/>
    <col min="2828" max="3072" width="9" style="97"/>
    <col min="3073" max="3073" width="7.125" style="97" customWidth="1"/>
    <col min="3074" max="3074" width="51.75" style="97" customWidth="1"/>
    <col min="3075" max="3080" width="11.375" style="97" customWidth="1"/>
    <col min="3081" max="3081" width="17.375" style="97" customWidth="1"/>
    <col min="3082" max="3083" width="4.375" style="97" customWidth="1"/>
    <col min="3084" max="3328" width="9" style="97"/>
    <col min="3329" max="3329" width="7.125" style="97" customWidth="1"/>
    <col min="3330" max="3330" width="51.75" style="97" customWidth="1"/>
    <col min="3331" max="3336" width="11.375" style="97" customWidth="1"/>
    <col min="3337" max="3337" width="17.375" style="97" customWidth="1"/>
    <col min="3338" max="3339" width="4.375" style="97" customWidth="1"/>
    <col min="3340" max="3584" width="9" style="97"/>
    <col min="3585" max="3585" width="7.125" style="97" customWidth="1"/>
    <col min="3586" max="3586" width="51.75" style="97" customWidth="1"/>
    <col min="3587" max="3592" width="11.375" style="97" customWidth="1"/>
    <col min="3593" max="3593" width="17.375" style="97" customWidth="1"/>
    <col min="3594" max="3595" width="4.375" style="97" customWidth="1"/>
    <col min="3596" max="3840" width="9" style="97"/>
    <col min="3841" max="3841" width="7.125" style="97" customWidth="1"/>
    <col min="3842" max="3842" width="51.75" style="97" customWidth="1"/>
    <col min="3843" max="3848" width="11.375" style="97" customWidth="1"/>
    <col min="3849" max="3849" width="17.375" style="97" customWidth="1"/>
    <col min="3850" max="3851" width="4.375" style="97" customWidth="1"/>
    <col min="3852" max="4096" width="9" style="97"/>
    <col min="4097" max="4097" width="7.125" style="97" customWidth="1"/>
    <col min="4098" max="4098" width="51.75" style="97" customWidth="1"/>
    <col min="4099" max="4104" width="11.375" style="97" customWidth="1"/>
    <col min="4105" max="4105" width="17.375" style="97" customWidth="1"/>
    <col min="4106" max="4107" width="4.375" style="97" customWidth="1"/>
    <col min="4108" max="4352" width="9" style="97"/>
    <col min="4353" max="4353" width="7.125" style="97" customWidth="1"/>
    <col min="4354" max="4354" width="51.75" style="97" customWidth="1"/>
    <col min="4355" max="4360" width="11.375" style="97" customWidth="1"/>
    <col min="4361" max="4361" width="17.375" style="97" customWidth="1"/>
    <col min="4362" max="4363" width="4.375" style="97" customWidth="1"/>
    <col min="4364" max="4608" width="9" style="97"/>
    <col min="4609" max="4609" width="7.125" style="97" customWidth="1"/>
    <col min="4610" max="4610" width="51.75" style="97" customWidth="1"/>
    <col min="4611" max="4616" width="11.375" style="97" customWidth="1"/>
    <col min="4617" max="4617" width="17.375" style="97" customWidth="1"/>
    <col min="4618" max="4619" width="4.375" style="97" customWidth="1"/>
    <col min="4620" max="4864" width="9" style="97"/>
    <col min="4865" max="4865" width="7.125" style="97" customWidth="1"/>
    <col min="4866" max="4866" width="51.75" style="97" customWidth="1"/>
    <col min="4867" max="4872" width="11.375" style="97" customWidth="1"/>
    <col min="4873" max="4873" width="17.375" style="97" customWidth="1"/>
    <col min="4874" max="4875" width="4.375" style="97" customWidth="1"/>
    <col min="4876" max="5120" width="9" style="97"/>
    <col min="5121" max="5121" width="7.125" style="97" customWidth="1"/>
    <col min="5122" max="5122" width="51.75" style="97" customWidth="1"/>
    <col min="5123" max="5128" width="11.375" style="97" customWidth="1"/>
    <col min="5129" max="5129" width="17.375" style="97" customWidth="1"/>
    <col min="5130" max="5131" width="4.375" style="97" customWidth="1"/>
    <col min="5132" max="5376" width="9" style="97"/>
    <col min="5377" max="5377" width="7.125" style="97" customWidth="1"/>
    <col min="5378" max="5378" width="51.75" style="97" customWidth="1"/>
    <col min="5379" max="5384" width="11.375" style="97" customWidth="1"/>
    <col min="5385" max="5385" width="17.375" style="97" customWidth="1"/>
    <col min="5386" max="5387" width="4.375" style="97" customWidth="1"/>
    <col min="5388" max="5632" width="9" style="97"/>
    <col min="5633" max="5633" width="7.125" style="97" customWidth="1"/>
    <col min="5634" max="5634" width="51.75" style="97" customWidth="1"/>
    <col min="5635" max="5640" width="11.375" style="97" customWidth="1"/>
    <col min="5641" max="5641" width="17.375" style="97" customWidth="1"/>
    <col min="5642" max="5643" width="4.375" style="97" customWidth="1"/>
    <col min="5644" max="5888" width="9" style="97"/>
    <col min="5889" max="5889" width="7.125" style="97" customWidth="1"/>
    <col min="5890" max="5890" width="51.75" style="97" customWidth="1"/>
    <col min="5891" max="5896" width="11.375" style="97" customWidth="1"/>
    <col min="5897" max="5897" width="17.375" style="97" customWidth="1"/>
    <col min="5898" max="5899" width="4.375" style="97" customWidth="1"/>
    <col min="5900" max="6144" width="9" style="97"/>
    <col min="6145" max="6145" width="7.125" style="97" customWidth="1"/>
    <col min="6146" max="6146" width="51.75" style="97" customWidth="1"/>
    <col min="6147" max="6152" width="11.375" style="97" customWidth="1"/>
    <col min="6153" max="6153" width="17.375" style="97" customWidth="1"/>
    <col min="6154" max="6155" width="4.375" style="97" customWidth="1"/>
    <col min="6156" max="6400" width="9" style="97"/>
    <col min="6401" max="6401" width="7.125" style="97" customWidth="1"/>
    <col min="6402" max="6402" width="51.75" style="97" customWidth="1"/>
    <col min="6403" max="6408" width="11.375" style="97" customWidth="1"/>
    <col min="6409" max="6409" width="17.375" style="97" customWidth="1"/>
    <col min="6410" max="6411" width="4.375" style="97" customWidth="1"/>
    <col min="6412" max="6656" width="9" style="97"/>
    <col min="6657" max="6657" width="7.125" style="97" customWidth="1"/>
    <col min="6658" max="6658" width="51.75" style="97" customWidth="1"/>
    <col min="6659" max="6664" width="11.375" style="97" customWidth="1"/>
    <col min="6665" max="6665" width="17.375" style="97" customWidth="1"/>
    <col min="6666" max="6667" width="4.375" style="97" customWidth="1"/>
    <col min="6668" max="6912" width="9" style="97"/>
    <col min="6913" max="6913" width="7.125" style="97" customWidth="1"/>
    <col min="6914" max="6914" width="51.75" style="97" customWidth="1"/>
    <col min="6915" max="6920" width="11.375" style="97" customWidth="1"/>
    <col min="6921" max="6921" width="17.375" style="97" customWidth="1"/>
    <col min="6922" max="6923" width="4.375" style="97" customWidth="1"/>
    <col min="6924" max="7168" width="9" style="97"/>
    <col min="7169" max="7169" width="7.125" style="97" customWidth="1"/>
    <col min="7170" max="7170" width="51.75" style="97" customWidth="1"/>
    <col min="7171" max="7176" width="11.375" style="97" customWidth="1"/>
    <col min="7177" max="7177" width="17.375" style="97" customWidth="1"/>
    <col min="7178" max="7179" width="4.375" style="97" customWidth="1"/>
    <col min="7180" max="7424" width="9" style="97"/>
    <col min="7425" max="7425" width="7.125" style="97" customWidth="1"/>
    <col min="7426" max="7426" width="51.75" style="97" customWidth="1"/>
    <col min="7427" max="7432" width="11.375" style="97" customWidth="1"/>
    <col min="7433" max="7433" width="17.375" style="97" customWidth="1"/>
    <col min="7434" max="7435" width="4.375" style="97" customWidth="1"/>
    <col min="7436" max="7680" width="9" style="97"/>
    <col min="7681" max="7681" width="7.125" style="97" customWidth="1"/>
    <col min="7682" max="7682" width="51.75" style="97" customWidth="1"/>
    <col min="7683" max="7688" width="11.375" style="97" customWidth="1"/>
    <col min="7689" max="7689" width="17.375" style="97" customWidth="1"/>
    <col min="7690" max="7691" width="4.375" style="97" customWidth="1"/>
    <col min="7692" max="7936" width="9" style="97"/>
    <col min="7937" max="7937" width="7.125" style="97" customWidth="1"/>
    <col min="7938" max="7938" width="51.75" style="97" customWidth="1"/>
    <col min="7939" max="7944" width="11.375" style="97" customWidth="1"/>
    <col min="7945" max="7945" width="17.375" style="97" customWidth="1"/>
    <col min="7946" max="7947" width="4.375" style="97" customWidth="1"/>
    <col min="7948" max="8192" width="9" style="97"/>
    <col min="8193" max="8193" width="7.125" style="97" customWidth="1"/>
    <col min="8194" max="8194" width="51.75" style="97" customWidth="1"/>
    <col min="8195" max="8200" width="11.375" style="97" customWidth="1"/>
    <col min="8201" max="8201" width="17.375" style="97" customWidth="1"/>
    <col min="8202" max="8203" width="4.375" style="97" customWidth="1"/>
    <col min="8204" max="8448" width="9" style="97"/>
    <col min="8449" max="8449" width="7.125" style="97" customWidth="1"/>
    <col min="8450" max="8450" width="51.75" style="97" customWidth="1"/>
    <col min="8451" max="8456" width="11.375" style="97" customWidth="1"/>
    <col min="8457" max="8457" width="17.375" style="97" customWidth="1"/>
    <col min="8458" max="8459" width="4.375" style="97" customWidth="1"/>
    <col min="8460" max="8704" width="9" style="97"/>
    <col min="8705" max="8705" width="7.125" style="97" customWidth="1"/>
    <col min="8706" max="8706" width="51.75" style="97" customWidth="1"/>
    <col min="8707" max="8712" width="11.375" style="97" customWidth="1"/>
    <col min="8713" max="8713" width="17.375" style="97" customWidth="1"/>
    <col min="8714" max="8715" width="4.375" style="97" customWidth="1"/>
    <col min="8716" max="8960" width="9" style="97"/>
    <col min="8961" max="8961" width="7.125" style="97" customWidth="1"/>
    <col min="8962" max="8962" width="51.75" style="97" customWidth="1"/>
    <col min="8963" max="8968" width="11.375" style="97" customWidth="1"/>
    <col min="8969" max="8969" width="17.375" style="97" customWidth="1"/>
    <col min="8970" max="8971" width="4.375" style="97" customWidth="1"/>
    <col min="8972" max="9216" width="9" style="97"/>
    <col min="9217" max="9217" width="7.125" style="97" customWidth="1"/>
    <col min="9218" max="9218" width="51.75" style="97" customWidth="1"/>
    <col min="9219" max="9224" width="11.375" style="97" customWidth="1"/>
    <col min="9225" max="9225" width="17.375" style="97" customWidth="1"/>
    <col min="9226" max="9227" width="4.375" style="97" customWidth="1"/>
    <col min="9228" max="9472" width="9" style="97"/>
    <col min="9473" max="9473" width="7.125" style="97" customWidth="1"/>
    <col min="9474" max="9474" width="51.75" style="97" customWidth="1"/>
    <col min="9475" max="9480" width="11.375" style="97" customWidth="1"/>
    <col min="9481" max="9481" width="17.375" style="97" customWidth="1"/>
    <col min="9482" max="9483" width="4.375" style="97" customWidth="1"/>
    <col min="9484" max="9728" width="9" style="97"/>
    <col min="9729" max="9729" width="7.125" style="97" customWidth="1"/>
    <col min="9730" max="9730" width="51.75" style="97" customWidth="1"/>
    <col min="9731" max="9736" width="11.375" style="97" customWidth="1"/>
    <col min="9737" max="9737" width="17.375" style="97" customWidth="1"/>
    <col min="9738" max="9739" width="4.375" style="97" customWidth="1"/>
    <col min="9740" max="9984" width="9" style="97"/>
    <col min="9985" max="9985" width="7.125" style="97" customWidth="1"/>
    <col min="9986" max="9986" width="51.75" style="97" customWidth="1"/>
    <col min="9987" max="9992" width="11.375" style="97" customWidth="1"/>
    <col min="9993" max="9993" width="17.375" style="97" customWidth="1"/>
    <col min="9994" max="9995" width="4.375" style="97" customWidth="1"/>
    <col min="9996" max="10240" width="9" style="97"/>
    <col min="10241" max="10241" width="7.125" style="97" customWidth="1"/>
    <col min="10242" max="10242" width="51.75" style="97" customWidth="1"/>
    <col min="10243" max="10248" width="11.375" style="97" customWidth="1"/>
    <col min="10249" max="10249" width="17.375" style="97" customWidth="1"/>
    <col min="10250" max="10251" width="4.375" style="97" customWidth="1"/>
    <col min="10252" max="10496" width="9" style="97"/>
    <col min="10497" max="10497" width="7.125" style="97" customWidth="1"/>
    <col min="10498" max="10498" width="51.75" style="97" customWidth="1"/>
    <col min="10499" max="10504" width="11.375" style="97" customWidth="1"/>
    <col min="10505" max="10505" width="17.375" style="97" customWidth="1"/>
    <col min="10506" max="10507" width="4.375" style="97" customWidth="1"/>
    <col min="10508" max="10752" width="9" style="97"/>
    <col min="10753" max="10753" width="7.125" style="97" customWidth="1"/>
    <col min="10754" max="10754" width="51.75" style="97" customWidth="1"/>
    <col min="10755" max="10760" width="11.375" style="97" customWidth="1"/>
    <col min="10761" max="10761" width="17.375" style="97" customWidth="1"/>
    <col min="10762" max="10763" width="4.375" style="97" customWidth="1"/>
    <col min="10764" max="11008" width="9" style="97"/>
    <col min="11009" max="11009" width="7.125" style="97" customWidth="1"/>
    <col min="11010" max="11010" width="51.75" style="97" customWidth="1"/>
    <col min="11011" max="11016" width="11.375" style="97" customWidth="1"/>
    <col min="11017" max="11017" width="17.375" style="97" customWidth="1"/>
    <col min="11018" max="11019" width="4.375" style="97" customWidth="1"/>
    <col min="11020" max="11264" width="9" style="97"/>
    <col min="11265" max="11265" width="7.125" style="97" customWidth="1"/>
    <col min="11266" max="11266" width="51.75" style="97" customWidth="1"/>
    <col min="11267" max="11272" width="11.375" style="97" customWidth="1"/>
    <col min="11273" max="11273" width="17.375" style="97" customWidth="1"/>
    <col min="11274" max="11275" width="4.375" style="97" customWidth="1"/>
    <col min="11276" max="11520" width="9" style="97"/>
    <col min="11521" max="11521" width="7.125" style="97" customWidth="1"/>
    <col min="11522" max="11522" width="51.75" style="97" customWidth="1"/>
    <col min="11523" max="11528" width="11.375" style="97" customWidth="1"/>
    <col min="11529" max="11529" width="17.375" style="97" customWidth="1"/>
    <col min="11530" max="11531" width="4.375" style="97" customWidth="1"/>
    <col min="11532" max="11776" width="9" style="97"/>
    <col min="11777" max="11777" width="7.125" style="97" customWidth="1"/>
    <col min="11778" max="11778" width="51.75" style="97" customWidth="1"/>
    <col min="11779" max="11784" width="11.375" style="97" customWidth="1"/>
    <col min="11785" max="11785" width="17.375" style="97" customWidth="1"/>
    <col min="11786" max="11787" width="4.375" style="97" customWidth="1"/>
    <col min="11788" max="12032" width="9" style="97"/>
    <col min="12033" max="12033" width="7.125" style="97" customWidth="1"/>
    <col min="12034" max="12034" width="51.75" style="97" customWidth="1"/>
    <col min="12035" max="12040" width="11.375" style="97" customWidth="1"/>
    <col min="12041" max="12041" width="17.375" style="97" customWidth="1"/>
    <col min="12042" max="12043" width="4.375" style="97" customWidth="1"/>
    <col min="12044" max="12288" width="9" style="97"/>
    <col min="12289" max="12289" width="7.125" style="97" customWidth="1"/>
    <col min="12290" max="12290" width="51.75" style="97" customWidth="1"/>
    <col min="12291" max="12296" width="11.375" style="97" customWidth="1"/>
    <col min="12297" max="12297" width="17.375" style="97" customWidth="1"/>
    <col min="12298" max="12299" width="4.375" style="97" customWidth="1"/>
    <col min="12300" max="12544" width="9" style="97"/>
    <col min="12545" max="12545" width="7.125" style="97" customWidth="1"/>
    <col min="12546" max="12546" width="51.75" style="97" customWidth="1"/>
    <col min="12547" max="12552" width="11.375" style="97" customWidth="1"/>
    <col min="12553" max="12553" width="17.375" style="97" customWidth="1"/>
    <col min="12554" max="12555" width="4.375" style="97" customWidth="1"/>
    <col min="12556" max="12800" width="9" style="97"/>
    <col min="12801" max="12801" width="7.125" style="97" customWidth="1"/>
    <col min="12802" max="12802" width="51.75" style="97" customWidth="1"/>
    <col min="12803" max="12808" width="11.375" style="97" customWidth="1"/>
    <col min="12809" max="12809" width="17.375" style="97" customWidth="1"/>
    <col min="12810" max="12811" width="4.375" style="97" customWidth="1"/>
    <col min="12812" max="13056" width="9" style="97"/>
    <col min="13057" max="13057" width="7.125" style="97" customWidth="1"/>
    <col min="13058" max="13058" width="51.75" style="97" customWidth="1"/>
    <col min="13059" max="13064" width="11.375" style="97" customWidth="1"/>
    <col min="13065" max="13065" width="17.375" style="97" customWidth="1"/>
    <col min="13066" max="13067" width="4.375" style="97" customWidth="1"/>
    <col min="13068" max="13312" width="9" style="97"/>
    <col min="13313" max="13313" width="7.125" style="97" customWidth="1"/>
    <col min="13314" max="13314" width="51.75" style="97" customWidth="1"/>
    <col min="13315" max="13320" width="11.375" style="97" customWidth="1"/>
    <col min="13321" max="13321" width="17.375" style="97" customWidth="1"/>
    <col min="13322" max="13323" width="4.375" style="97" customWidth="1"/>
    <col min="13324" max="13568" width="9" style="97"/>
    <col min="13569" max="13569" width="7.125" style="97" customWidth="1"/>
    <col min="13570" max="13570" width="51.75" style="97" customWidth="1"/>
    <col min="13571" max="13576" width="11.375" style="97" customWidth="1"/>
    <col min="13577" max="13577" width="17.375" style="97" customWidth="1"/>
    <col min="13578" max="13579" width="4.375" style="97" customWidth="1"/>
    <col min="13580" max="13824" width="9" style="97"/>
    <col min="13825" max="13825" width="7.125" style="97" customWidth="1"/>
    <col min="13826" max="13826" width="51.75" style="97" customWidth="1"/>
    <col min="13827" max="13832" width="11.375" style="97" customWidth="1"/>
    <col min="13833" max="13833" width="17.375" style="97" customWidth="1"/>
    <col min="13834" max="13835" width="4.375" style="97" customWidth="1"/>
    <col min="13836" max="14080" width="9" style="97"/>
    <col min="14081" max="14081" width="7.125" style="97" customWidth="1"/>
    <col min="14082" max="14082" width="51.75" style="97" customWidth="1"/>
    <col min="14083" max="14088" width="11.375" style="97" customWidth="1"/>
    <col min="14089" max="14089" width="17.375" style="97" customWidth="1"/>
    <col min="14090" max="14091" width="4.375" style="97" customWidth="1"/>
    <col min="14092" max="14336" width="9" style="97"/>
    <col min="14337" max="14337" width="7.125" style="97" customWidth="1"/>
    <col min="14338" max="14338" width="51.75" style="97" customWidth="1"/>
    <col min="14339" max="14344" width="11.375" style="97" customWidth="1"/>
    <col min="14345" max="14345" width="17.375" style="97" customWidth="1"/>
    <col min="14346" max="14347" width="4.375" style="97" customWidth="1"/>
    <col min="14348" max="14592" width="9" style="97"/>
    <col min="14593" max="14593" width="7.125" style="97" customWidth="1"/>
    <col min="14594" max="14594" width="51.75" style="97" customWidth="1"/>
    <col min="14595" max="14600" width="11.375" style="97" customWidth="1"/>
    <col min="14601" max="14601" width="17.375" style="97" customWidth="1"/>
    <col min="14602" max="14603" width="4.375" style="97" customWidth="1"/>
    <col min="14604" max="14848" width="9" style="97"/>
    <col min="14849" max="14849" width="7.125" style="97" customWidth="1"/>
    <col min="14850" max="14850" width="51.75" style="97" customWidth="1"/>
    <col min="14851" max="14856" width="11.375" style="97" customWidth="1"/>
    <col min="14857" max="14857" width="17.375" style="97" customWidth="1"/>
    <col min="14858" max="14859" width="4.375" style="97" customWidth="1"/>
    <col min="14860" max="15104" width="9" style="97"/>
    <col min="15105" max="15105" width="7.125" style="97" customWidth="1"/>
    <col min="15106" max="15106" width="51.75" style="97" customWidth="1"/>
    <col min="15107" max="15112" width="11.375" style="97" customWidth="1"/>
    <col min="15113" max="15113" width="17.375" style="97" customWidth="1"/>
    <col min="15114" max="15115" width="4.375" style="97" customWidth="1"/>
    <col min="15116" max="15360" width="9" style="97"/>
    <col min="15361" max="15361" width="7.125" style="97" customWidth="1"/>
    <col min="15362" max="15362" width="51.75" style="97" customWidth="1"/>
    <col min="15363" max="15368" width="11.375" style="97" customWidth="1"/>
    <col min="15369" max="15369" width="17.375" style="97" customWidth="1"/>
    <col min="15370" max="15371" width="4.375" style="97" customWidth="1"/>
    <col min="15372" max="15616" width="9" style="97"/>
    <col min="15617" max="15617" width="7.125" style="97" customWidth="1"/>
    <col min="15618" max="15618" width="51.75" style="97" customWidth="1"/>
    <col min="15619" max="15624" width="11.375" style="97" customWidth="1"/>
    <col min="15625" max="15625" width="17.375" style="97" customWidth="1"/>
    <col min="15626" max="15627" width="4.375" style="97" customWidth="1"/>
    <col min="15628" max="15872" width="9" style="97"/>
    <col min="15873" max="15873" width="7.125" style="97" customWidth="1"/>
    <col min="15874" max="15874" width="51.75" style="97" customWidth="1"/>
    <col min="15875" max="15880" width="11.375" style="97" customWidth="1"/>
    <col min="15881" max="15881" width="17.375" style="97" customWidth="1"/>
    <col min="15882" max="15883" width="4.375" style="97" customWidth="1"/>
    <col min="15884" max="16128" width="9" style="97"/>
    <col min="16129" max="16129" width="7.125" style="97" customWidth="1"/>
    <col min="16130" max="16130" width="51.75" style="97" customWidth="1"/>
    <col min="16131" max="16136" width="11.375" style="97" customWidth="1"/>
    <col min="16137" max="16137" width="17.375" style="97" customWidth="1"/>
    <col min="16138" max="16139" width="4.375" style="97" customWidth="1"/>
    <col min="16140" max="16384" width="9" style="97"/>
  </cols>
  <sheetData>
    <row r="1" spans="1:11" ht="21" customHeight="1" x14ac:dyDescent="0.2">
      <c r="A1" s="298" t="s">
        <v>132</v>
      </c>
      <c r="B1" s="298"/>
      <c r="C1" s="298"/>
      <c r="D1" s="298"/>
      <c r="E1" s="298"/>
      <c r="F1" s="298"/>
      <c r="G1" s="298"/>
      <c r="H1" s="298"/>
      <c r="I1" s="298"/>
      <c r="J1" s="104"/>
      <c r="K1" s="216"/>
    </row>
    <row r="2" spans="1:11" ht="21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216"/>
    </row>
    <row r="3" spans="1:11" x14ac:dyDescent="0.2">
      <c r="A3" s="299" t="s">
        <v>125</v>
      </c>
      <c r="B3" s="303" t="s">
        <v>124</v>
      </c>
      <c r="C3" s="303" t="s">
        <v>114</v>
      </c>
      <c r="D3" s="303" t="s">
        <v>4</v>
      </c>
      <c r="E3" s="303"/>
      <c r="F3" s="303" t="s">
        <v>115</v>
      </c>
      <c r="G3" s="303" t="s">
        <v>60</v>
      </c>
      <c r="H3" s="224"/>
      <c r="I3" s="303" t="s">
        <v>116</v>
      </c>
      <c r="J3" s="301" t="s">
        <v>129</v>
      </c>
      <c r="K3" s="296" t="s">
        <v>198</v>
      </c>
    </row>
    <row r="4" spans="1:11" x14ac:dyDescent="0.2">
      <c r="A4" s="299"/>
      <c r="B4" s="303"/>
      <c r="C4" s="303"/>
      <c r="D4" s="147" t="s">
        <v>8</v>
      </c>
      <c r="E4" s="148" t="s">
        <v>147</v>
      </c>
      <c r="F4" s="303"/>
      <c r="G4" s="304"/>
      <c r="H4" s="225" t="s">
        <v>145</v>
      </c>
      <c r="I4" s="305"/>
      <c r="J4" s="302"/>
      <c r="K4" s="297"/>
    </row>
    <row r="5" spans="1:11" s="98" customFormat="1" ht="55.5" customHeight="1" x14ac:dyDescent="0.2">
      <c r="A5" s="84">
        <v>2</v>
      </c>
      <c r="B5" s="146" t="s">
        <v>162</v>
      </c>
      <c r="C5" s="149" t="s">
        <v>119</v>
      </c>
      <c r="D5" s="151"/>
      <c r="E5" s="154"/>
      <c r="F5" s="151" t="s">
        <v>9</v>
      </c>
      <c r="G5" s="152">
        <v>10500</v>
      </c>
      <c r="H5" s="227">
        <f>300*35</f>
        <v>10500</v>
      </c>
      <c r="I5" s="153" t="s">
        <v>24</v>
      </c>
      <c r="J5" s="219" t="s">
        <v>130</v>
      </c>
      <c r="K5" s="84"/>
    </row>
    <row r="6" spans="1:11" s="255" customFormat="1" ht="57.75" customHeight="1" x14ac:dyDescent="0.2">
      <c r="A6" s="247">
        <v>3</v>
      </c>
      <c r="B6" s="248" t="s">
        <v>163</v>
      </c>
      <c r="C6" s="248" t="s">
        <v>121</v>
      </c>
      <c r="D6" s="249"/>
      <c r="E6" s="250"/>
      <c r="F6" s="249" t="s">
        <v>9</v>
      </c>
      <c r="G6" s="251">
        <v>86100</v>
      </c>
      <c r="H6" s="252">
        <f>410*130</f>
        <v>53300</v>
      </c>
      <c r="I6" s="253" t="s">
        <v>24</v>
      </c>
      <c r="J6" s="254" t="s">
        <v>130</v>
      </c>
      <c r="K6" s="247"/>
    </row>
    <row r="7" spans="1:11" s="98" customFormat="1" ht="65.25" x14ac:dyDescent="0.2">
      <c r="A7" s="84">
        <v>5</v>
      </c>
      <c r="B7" s="146" t="s">
        <v>199</v>
      </c>
      <c r="C7" s="149" t="s">
        <v>119</v>
      </c>
      <c r="D7" s="151"/>
      <c r="E7" s="154"/>
      <c r="F7" s="151" t="s">
        <v>9</v>
      </c>
      <c r="G7" s="152">
        <v>8350</v>
      </c>
      <c r="H7" s="227">
        <f>80*130</f>
        <v>10400</v>
      </c>
      <c r="I7" s="153" t="s">
        <v>26</v>
      </c>
      <c r="J7" s="219" t="s">
        <v>130</v>
      </c>
      <c r="K7" s="84"/>
    </row>
    <row r="8" spans="1:11" s="98" customFormat="1" ht="129" customHeight="1" x14ac:dyDescent="0.2">
      <c r="A8" s="84">
        <v>7</v>
      </c>
      <c r="B8" s="146" t="s">
        <v>221</v>
      </c>
      <c r="C8" s="149" t="s">
        <v>119</v>
      </c>
      <c r="D8" s="150"/>
      <c r="E8" s="148"/>
      <c r="F8" s="151" t="s">
        <v>8</v>
      </c>
      <c r="G8" s="152">
        <v>3000</v>
      </c>
      <c r="H8" s="227">
        <v>3300</v>
      </c>
      <c r="I8" s="153" t="s">
        <v>27</v>
      </c>
      <c r="J8" s="219" t="s">
        <v>130</v>
      </c>
      <c r="K8" s="84" t="s">
        <v>200</v>
      </c>
    </row>
    <row r="9" spans="1:11" s="98" customFormat="1" ht="70.5" customHeight="1" x14ac:dyDescent="0.2">
      <c r="A9" s="84">
        <v>9</v>
      </c>
      <c r="B9" s="155" t="s">
        <v>166</v>
      </c>
      <c r="C9" s="149" t="s">
        <v>119</v>
      </c>
      <c r="D9" s="156"/>
      <c r="E9" s="148"/>
      <c r="F9" s="151" t="s">
        <v>9</v>
      </c>
      <c r="G9" s="157" t="s">
        <v>106</v>
      </c>
      <c r="H9" s="227">
        <f>198*130</f>
        <v>25740</v>
      </c>
      <c r="I9" s="158" t="s">
        <v>107</v>
      </c>
      <c r="J9" s="219" t="s">
        <v>131</v>
      </c>
      <c r="K9" s="84"/>
    </row>
    <row r="10" spans="1:11" s="98" customFormat="1" ht="57.75" customHeight="1" x14ac:dyDescent="0.2">
      <c r="A10" s="84">
        <v>13</v>
      </c>
      <c r="B10" s="155" t="s">
        <v>167</v>
      </c>
      <c r="C10" s="149" t="s">
        <v>119</v>
      </c>
      <c r="D10" s="84"/>
      <c r="E10" s="154"/>
      <c r="F10" s="151" t="s">
        <v>9</v>
      </c>
      <c r="G10" s="157" t="s">
        <v>106</v>
      </c>
      <c r="H10" s="227">
        <f>90*130</f>
        <v>11700</v>
      </c>
      <c r="I10" s="158" t="s">
        <v>107</v>
      </c>
      <c r="J10" s="219" t="s">
        <v>131</v>
      </c>
      <c r="K10" s="84"/>
    </row>
    <row r="11" spans="1:11" s="98" customFormat="1" ht="65.25" x14ac:dyDescent="0.2">
      <c r="A11" s="84">
        <v>15</v>
      </c>
      <c r="B11" s="146" t="s">
        <v>171</v>
      </c>
      <c r="C11" s="149" t="s">
        <v>119</v>
      </c>
      <c r="D11" s="84"/>
      <c r="E11" s="154"/>
      <c r="F11" s="151" t="s">
        <v>9</v>
      </c>
      <c r="G11" s="157" t="s">
        <v>94</v>
      </c>
      <c r="H11" s="229">
        <f>60*35</f>
        <v>2100</v>
      </c>
      <c r="I11" s="153" t="s">
        <v>100</v>
      </c>
      <c r="J11" s="219" t="s">
        <v>130</v>
      </c>
      <c r="K11" s="84"/>
    </row>
    <row r="12" spans="1:11" ht="43.5" x14ac:dyDescent="0.2">
      <c r="A12" s="70">
        <v>21</v>
      </c>
      <c r="B12" s="217" t="s">
        <v>223</v>
      </c>
      <c r="C12" s="261" t="s">
        <v>119</v>
      </c>
      <c r="D12" s="70"/>
      <c r="F12" s="147" t="s">
        <v>9</v>
      </c>
      <c r="G12" s="262" t="s">
        <v>90</v>
      </c>
      <c r="H12" s="227">
        <v>128550</v>
      </c>
      <c r="I12" s="263" t="s">
        <v>91</v>
      </c>
      <c r="J12" s="219" t="s">
        <v>130</v>
      </c>
    </row>
    <row r="13" spans="1:11" s="98" customFormat="1" ht="174" x14ac:dyDescent="0.2">
      <c r="A13" s="84">
        <v>23</v>
      </c>
      <c r="B13" s="85" t="s">
        <v>205</v>
      </c>
      <c r="C13" s="149"/>
      <c r="D13" s="154"/>
      <c r="F13" s="151"/>
      <c r="G13" s="157"/>
      <c r="H13" s="227">
        <v>66700</v>
      </c>
      <c r="I13" s="153"/>
      <c r="J13" s="219"/>
      <c r="K13" s="84"/>
    </row>
    <row r="14" spans="1:11" s="98" customFormat="1" ht="65.25" x14ac:dyDescent="0.2">
      <c r="A14" s="84">
        <v>25</v>
      </c>
      <c r="B14" s="85" t="s">
        <v>203</v>
      </c>
      <c r="C14" s="149" t="s">
        <v>119</v>
      </c>
      <c r="E14" s="154"/>
      <c r="F14" s="151" t="s">
        <v>9</v>
      </c>
      <c r="G14" s="157" t="s">
        <v>62</v>
      </c>
      <c r="H14" s="229">
        <v>39000</v>
      </c>
      <c r="I14" s="153" t="s">
        <v>79</v>
      </c>
      <c r="J14" s="219" t="s">
        <v>130</v>
      </c>
      <c r="K14" s="84"/>
    </row>
    <row r="15" spans="1:11" s="98" customFormat="1" ht="43.5" customHeight="1" x14ac:dyDescent="0.2">
      <c r="A15" s="84">
        <v>28</v>
      </c>
      <c r="B15" s="146" t="s">
        <v>204</v>
      </c>
      <c r="C15" s="146" t="s">
        <v>119</v>
      </c>
      <c r="D15" s="150"/>
      <c r="F15" s="151" t="s">
        <v>9</v>
      </c>
      <c r="G15" s="157" t="s">
        <v>62</v>
      </c>
      <c r="H15" s="227">
        <v>10000</v>
      </c>
      <c r="I15" s="153" t="s">
        <v>79</v>
      </c>
      <c r="J15" s="219" t="s">
        <v>130</v>
      </c>
      <c r="K15" s="84"/>
    </row>
    <row r="16" spans="1:11" s="98" customFormat="1" ht="43.5" x14ac:dyDescent="0.2">
      <c r="A16" s="84">
        <v>32</v>
      </c>
      <c r="B16" s="146" t="s">
        <v>206</v>
      </c>
      <c r="C16" s="149" t="s">
        <v>119</v>
      </c>
      <c r="D16" s="150"/>
      <c r="E16" s="148"/>
      <c r="F16" s="151"/>
      <c r="G16" s="157" t="s">
        <v>62</v>
      </c>
      <c r="H16" s="227">
        <v>11700</v>
      </c>
      <c r="I16" s="153" t="s">
        <v>144</v>
      </c>
      <c r="J16" s="219" t="s">
        <v>131</v>
      </c>
      <c r="K16" s="84"/>
    </row>
    <row r="17" spans="1:11" s="98" customFormat="1" ht="87" x14ac:dyDescent="0.2">
      <c r="A17" s="84">
        <v>36</v>
      </c>
      <c r="B17" s="162" t="s">
        <v>208</v>
      </c>
      <c r="C17" s="149" t="s">
        <v>207</v>
      </c>
      <c r="D17" s="150"/>
      <c r="E17" s="148"/>
      <c r="F17" s="151"/>
      <c r="G17" s="157"/>
      <c r="H17" s="227">
        <v>15720</v>
      </c>
      <c r="I17" s="153"/>
      <c r="J17" s="219"/>
      <c r="K17" s="84"/>
    </row>
    <row r="18" spans="1:11" s="255" customFormat="1" ht="158.25" customHeight="1" x14ac:dyDescent="0.2">
      <c r="A18" s="247">
        <v>37</v>
      </c>
      <c r="B18" s="256" t="s">
        <v>210</v>
      </c>
      <c r="C18" s="257" t="s">
        <v>121</v>
      </c>
      <c r="D18" s="249"/>
      <c r="E18" s="259"/>
      <c r="F18" s="249" t="s">
        <v>9</v>
      </c>
      <c r="G18" s="258" t="s">
        <v>66</v>
      </c>
      <c r="H18" s="252">
        <v>27100</v>
      </c>
      <c r="I18" s="260" t="s">
        <v>109</v>
      </c>
      <c r="J18" s="254" t="s">
        <v>130</v>
      </c>
      <c r="K18" s="256"/>
    </row>
    <row r="19" spans="1:11" ht="94.5" customHeight="1" x14ac:dyDescent="0.2">
      <c r="A19" s="84">
        <v>38</v>
      </c>
      <c r="B19" s="164" t="s">
        <v>211</v>
      </c>
      <c r="C19" s="164" t="s">
        <v>120</v>
      </c>
      <c r="D19" s="166"/>
      <c r="E19" s="154"/>
      <c r="F19" s="166" t="s">
        <v>9</v>
      </c>
      <c r="G19" s="168" t="s">
        <v>66</v>
      </c>
      <c r="H19" s="227">
        <v>15575</v>
      </c>
      <c r="I19" s="170" t="s">
        <v>68</v>
      </c>
      <c r="J19" s="220" t="s">
        <v>130</v>
      </c>
      <c r="K19" s="217"/>
    </row>
    <row r="20" spans="1:11" s="144" customFormat="1" ht="102.75" customHeight="1" x14ac:dyDescent="0.2">
      <c r="A20" s="84">
        <v>45</v>
      </c>
      <c r="B20" s="145" t="s">
        <v>153</v>
      </c>
      <c r="C20" s="176" t="s">
        <v>119</v>
      </c>
      <c r="D20" s="177"/>
      <c r="E20" s="141"/>
      <c r="F20" s="177" t="s">
        <v>9</v>
      </c>
      <c r="G20" s="142" t="s">
        <v>85</v>
      </c>
      <c r="H20" s="232">
        <v>50000</v>
      </c>
      <c r="I20" s="143" t="s">
        <v>45</v>
      </c>
      <c r="J20" s="221" t="s">
        <v>130</v>
      </c>
      <c r="K20" s="218"/>
    </row>
    <row r="21" spans="1:11" ht="46.5" customHeight="1" x14ac:dyDescent="0.2">
      <c r="A21" s="84">
        <v>49</v>
      </c>
      <c r="B21" s="140" t="s">
        <v>213</v>
      </c>
      <c r="C21" s="183" t="s">
        <v>119</v>
      </c>
      <c r="D21" s="184"/>
      <c r="E21" s="154"/>
      <c r="F21" s="185" t="s">
        <v>9</v>
      </c>
      <c r="G21" s="139" t="s">
        <v>85</v>
      </c>
      <c r="H21" s="227">
        <v>12980</v>
      </c>
      <c r="I21" s="186" t="s">
        <v>55</v>
      </c>
      <c r="J21" s="222" t="s">
        <v>130</v>
      </c>
    </row>
    <row r="22" spans="1:11" ht="43.5" x14ac:dyDescent="0.2">
      <c r="A22" s="84">
        <v>54</v>
      </c>
      <c r="B22" s="85" t="s">
        <v>209</v>
      </c>
      <c r="C22" s="149" t="s">
        <v>119</v>
      </c>
      <c r="D22" s="101"/>
      <c r="E22" s="188"/>
      <c r="F22" s="151" t="s">
        <v>9</v>
      </c>
      <c r="G22" s="189" t="s">
        <v>113</v>
      </c>
      <c r="H22" s="227">
        <v>21450</v>
      </c>
      <c r="I22" s="191" t="s">
        <v>38</v>
      </c>
      <c r="J22" s="219" t="s">
        <v>130</v>
      </c>
    </row>
    <row r="23" spans="1:11" x14ac:dyDescent="0.2">
      <c r="A23" s="84"/>
      <c r="B23" s="243" t="s">
        <v>218</v>
      </c>
      <c r="C23" s="101"/>
      <c r="D23" s="190"/>
      <c r="E23" s="194"/>
      <c r="F23" s="101"/>
      <c r="G23" s="189"/>
      <c r="H23" s="239">
        <f>SUM(H5:H22)</f>
        <v>515815</v>
      </c>
      <c r="I23" s="191"/>
      <c r="J23" s="219"/>
    </row>
    <row r="24" spans="1:11" ht="65.25" x14ac:dyDescent="0.2">
      <c r="A24" s="84">
        <v>62</v>
      </c>
      <c r="B24" s="217" t="s">
        <v>214</v>
      </c>
      <c r="C24" s="101"/>
      <c r="D24" s="195"/>
      <c r="E24" s="204"/>
      <c r="F24" s="196"/>
      <c r="G24" s="205"/>
      <c r="H24" s="240">
        <v>13200</v>
      </c>
      <c r="I24" s="101" t="s">
        <v>190</v>
      </c>
      <c r="J24" s="219" t="s">
        <v>194</v>
      </c>
    </row>
    <row r="25" spans="1:11" ht="93.75" customHeight="1" x14ac:dyDescent="0.2">
      <c r="A25" s="84">
        <v>64</v>
      </c>
      <c r="B25" s="217" t="s">
        <v>219</v>
      </c>
      <c r="C25" s="101"/>
      <c r="D25" s="195"/>
      <c r="E25" s="204"/>
      <c r="F25" s="196"/>
      <c r="G25" s="205"/>
      <c r="H25" s="236">
        <v>44250</v>
      </c>
      <c r="I25" s="101" t="s">
        <v>193</v>
      </c>
      <c r="J25" s="219" t="s">
        <v>194</v>
      </c>
    </row>
    <row r="26" spans="1:11" ht="43.5" x14ac:dyDescent="0.2">
      <c r="A26" s="84">
        <v>65</v>
      </c>
      <c r="B26" s="217" t="s">
        <v>215</v>
      </c>
      <c r="C26" s="101"/>
      <c r="D26" s="195"/>
      <c r="E26" s="204"/>
      <c r="F26" s="196"/>
      <c r="G26" s="205"/>
      <c r="H26" s="240">
        <v>56500</v>
      </c>
      <c r="I26" s="101" t="s">
        <v>196</v>
      </c>
      <c r="J26" s="219" t="s">
        <v>194</v>
      </c>
    </row>
    <row r="27" spans="1:11" ht="43.5" x14ac:dyDescent="0.2">
      <c r="A27" s="84"/>
      <c r="B27" s="217" t="s">
        <v>216</v>
      </c>
      <c r="C27" s="101"/>
      <c r="D27" s="195"/>
      <c r="E27" s="204"/>
      <c r="F27" s="196"/>
      <c r="G27" s="205"/>
      <c r="H27" s="240">
        <v>10500</v>
      </c>
      <c r="I27" s="101" t="s">
        <v>196</v>
      </c>
      <c r="J27" s="219" t="s">
        <v>194</v>
      </c>
    </row>
    <row r="28" spans="1:11" ht="23.25" x14ac:dyDescent="0.2">
      <c r="A28" s="84"/>
      <c r="B28" s="217" t="s">
        <v>222</v>
      </c>
      <c r="C28" s="101"/>
      <c r="D28" s="195"/>
      <c r="E28" s="204"/>
      <c r="F28" s="196"/>
      <c r="G28" s="205"/>
      <c r="H28" s="240">
        <v>21450</v>
      </c>
      <c r="I28" s="101" t="s">
        <v>193</v>
      </c>
      <c r="J28" s="219" t="s">
        <v>194</v>
      </c>
    </row>
    <row r="29" spans="1:11" ht="23.25" x14ac:dyDescent="0.2">
      <c r="A29" s="84"/>
      <c r="B29" s="244" t="s">
        <v>217</v>
      </c>
      <c r="C29" s="101"/>
      <c r="D29" s="195"/>
      <c r="E29" s="204"/>
      <c r="F29" s="196"/>
      <c r="G29" s="205"/>
      <c r="H29" s="242">
        <f>SUM(H24:H28)</f>
        <v>145900</v>
      </c>
      <c r="I29" s="101"/>
      <c r="J29" s="219"/>
    </row>
    <row r="30" spans="1:11" ht="21" x14ac:dyDescent="0.2">
      <c r="A30" s="70"/>
      <c r="B30" s="70"/>
      <c r="C30" s="70"/>
      <c r="D30" s="197"/>
      <c r="E30" s="138"/>
      <c r="F30" s="70"/>
      <c r="G30" s="70"/>
      <c r="H30" s="228"/>
      <c r="I30" s="70"/>
      <c r="J30" s="215"/>
    </row>
    <row r="31" spans="1:11" x14ac:dyDescent="0.2">
      <c r="A31" s="70"/>
      <c r="B31" s="70"/>
      <c r="C31" s="70"/>
      <c r="D31" s="70" t="s">
        <v>126</v>
      </c>
      <c r="E31" s="133" t="s">
        <v>127</v>
      </c>
      <c r="F31" s="70"/>
      <c r="G31" s="70"/>
      <c r="H31" s="233"/>
      <c r="I31" s="70"/>
      <c r="J31" s="215"/>
    </row>
    <row r="33" spans="2:10" x14ac:dyDescent="0.2">
      <c r="B33" s="134" t="s">
        <v>126</v>
      </c>
      <c r="C33" s="135">
        <v>200000</v>
      </c>
      <c r="D33" s="198" t="e">
        <f>C35-#REF!</f>
        <v>#REF!</v>
      </c>
      <c r="I33" s="241">
        <f>H29+H23</f>
        <v>661715</v>
      </c>
    </row>
    <row r="34" spans="2:10" ht="21" x14ac:dyDescent="0.2">
      <c r="B34" s="134" t="s">
        <v>145</v>
      </c>
      <c r="C34" s="135">
        <v>1163681</v>
      </c>
      <c r="E34" s="203"/>
      <c r="H34" s="238"/>
    </row>
    <row r="35" spans="2:10" x14ac:dyDescent="0.2">
      <c r="B35" s="133" t="s">
        <v>147</v>
      </c>
      <c r="C35" s="138">
        <v>480000</v>
      </c>
    </row>
    <row r="36" spans="2:10" x14ac:dyDescent="0.2">
      <c r="B36" s="136" t="s">
        <v>148</v>
      </c>
      <c r="C36" s="137">
        <v>683681</v>
      </c>
      <c r="I36" s="245" t="s">
        <v>220</v>
      </c>
      <c r="J36" s="246">
        <f>C36-I33</f>
        <v>21966</v>
      </c>
    </row>
  </sheetData>
  <autoFilter ref="A3:J31" xr:uid="{00000000-0009-0000-0000-000001000000}">
    <filterColumn colId="3" showButton="0"/>
  </autoFilter>
  <mergeCells count="10">
    <mergeCell ref="J3:J4"/>
    <mergeCell ref="K3:K4"/>
    <mergeCell ref="A1:I1"/>
    <mergeCell ref="A3:A4"/>
    <mergeCell ref="B3:B4"/>
    <mergeCell ref="C3:C4"/>
    <mergeCell ref="D3:E3"/>
    <mergeCell ref="F3:F4"/>
    <mergeCell ref="G3:G4"/>
    <mergeCell ref="I3:I4"/>
  </mergeCells>
  <pageMargins left="0" right="0" top="0.19685039370078741" bottom="0" header="0" footer="0.11811023622047245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75"/>
  <sheetViews>
    <sheetView topLeftCell="B63" zoomScale="120" zoomScaleNormal="120" workbookViewId="0">
      <selection activeCell="D61" sqref="D61"/>
    </sheetView>
  </sheetViews>
  <sheetFormatPr defaultRowHeight="24" x14ac:dyDescent="0.2"/>
  <cols>
    <col min="1" max="1" width="4.75" style="97" customWidth="1"/>
    <col min="2" max="2" width="61.375" style="97" customWidth="1"/>
    <col min="3" max="3" width="12" style="97" customWidth="1"/>
    <col min="4" max="4" width="11.375" style="97" customWidth="1"/>
    <col min="5" max="5" width="9" style="97" customWidth="1"/>
    <col min="6" max="6" width="10.25" style="97" customWidth="1"/>
    <col min="7" max="7" width="11.375" style="97" customWidth="1"/>
    <col min="8" max="8" width="13.75" style="237" customWidth="1"/>
    <col min="9" max="9" width="18.125" style="97" customWidth="1"/>
    <col min="10" max="10" width="19.5" style="97" customWidth="1"/>
    <col min="11" max="11" width="16.25" style="70" customWidth="1"/>
    <col min="12" max="256" width="9" style="97"/>
    <col min="257" max="257" width="7.125" style="97" customWidth="1"/>
    <col min="258" max="258" width="51.75" style="97" customWidth="1"/>
    <col min="259" max="264" width="11.375" style="97" customWidth="1"/>
    <col min="265" max="265" width="17.375" style="97" customWidth="1"/>
    <col min="266" max="267" width="4.375" style="97" customWidth="1"/>
    <col min="268" max="512" width="9" style="97"/>
    <col min="513" max="513" width="7.125" style="97" customWidth="1"/>
    <col min="514" max="514" width="51.75" style="97" customWidth="1"/>
    <col min="515" max="520" width="11.375" style="97" customWidth="1"/>
    <col min="521" max="521" width="17.375" style="97" customWidth="1"/>
    <col min="522" max="523" width="4.375" style="97" customWidth="1"/>
    <col min="524" max="768" width="9" style="97"/>
    <col min="769" max="769" width="7.125" style="97" customWidth="1"/>
    <col min="770" max="770" width="51.75" style="97" customWidth="1"/>
    <col min="771" max="776" width="11.375" style="97" customWidth="1"/>
    <col min="777" max="777" width="17.375" style="97" customWidth="1"/>
    <col min="778" max="779" width="4.375" style="97" customWidth="1"/>
    <col min="780" max="1024" width="9" style="97"/>
    <col min="1025" max="1025" width="7.125" style="97" customWidth="1"/>
    <col min="1026" max="1026" width="51.75" style="97" customWidth="1"/>
    <col min="1027" max="1032" width="11.375" style="97" customWidth="1"/>
    <col min="1033" max="1033" width="17.375" style="97" customWidth="1"/>
    <col min="1034" max="1035" width="4.375" style="97" customWidth="1"/>
    <col min="1036" max="1280" width="9" style="97"/>
    <col min="1281" max="1281" width="7.125" style="97" customWidth="1"/>
    <col min="1282" max="1282" width="51.75" style="97" customWidth="1"/>
    <col min="1283" max="1288" width="11.375" style="97" customWidth="1"/>
    <col min="1289" max="1289" width="17.375" style="97" customWidth="1"/>
    <col min="1290" max="1291" width="4.375" style="97" customWidth="1"/>
    <col min="1292" max="1536" width="9" style="97"/>
    <col min="1537" max="1537" width="7.125" style="97" customWidth="1"/>
    <col min="1538" max="1538" width="51.75" style="97" customWidth="1"/>
    <col min="1539" max="1544" width="11.375" style="97" customWidth="1"/>
    <col min="1545" max="1545" width="17.375" style="97" customWidth="1"/>
    <col min="1546" max="1547" width="4.375" style="97" customWidth="1"/>
    <col min="1548" max="1792" width="9" style="97"/>
    <col min="1793" max="1793" width="7.125" style="97" customWidth="1"/>
    <col min="1794" max="1794" width="51.75" style="97" customWidth="1"/>
    <col min="1795" max="1800" width="11.375" style="97" customWidth="1"/>
    <col min="1801" max="1801" width="17.375" style="97" customWidth="1"/>
    <col min="1802" max="1803" width="4.375" style="97" customWidth="1"/>
    <col min="1804" max="2048" width="9" style="97"/>
    <col min="2049" max="2049" width="7.125" style="97" customWidth="1"/>
    <col min="2050" max="2050" width="51.75" style="97" customWidth="1"/>
    <col min="2051" max="2056" width="11.375" style="97" customWidth="1"/>
    <col min="2057" max="2057" width="17.375" style="97" customWidth="1"/>
    <col min="2058" max="2059" width="4.375" style="97" customWidth="1"/>
    <col min="2060" max="2304" width="9" style="97"/>
    <col min="2305" max="2305" width="7.125" style="97" customWidth="1"/>
    <col min="2306" max="2306" width="51.75" style="97" customWidth="1"/>
    <col min="2307" max="2312" width="11.375" style="97" customWidth="1"/>
    <col min="2313" max="2313" width="17.375" style="97" customWidth="1"/>
    <col min="2314" max="2315" width="4.375" style="97" customWidth="1"/>
    <col min="2316" max="2560" width="9" style="97"/>
    <col min="2561" max="2561" width="7.125" style="97" customWidth="1"/>
    <col min="2562" max="2562" width="51.75" style="97" customWidth="1"/>
    <col min="2563" max="2568" width="11.375" style="97" customWidth="1"/>
    <col min="2569" max="2569" width="17.375" style="97" customWidth="1"/>
    <col min="2570" max="2571" width="4.375" style="97" customWidth="1"/>
    <col min="2572" max="2816" width="9" style="97"/>
    <col min="2817" max="2817" width="7.125" style="97" customWidth="1"/>
    <col min="2818" max="2818" width="51.75" style="97" customWidth="1"/>
    <col min="2819" max="2824" width="11.375" style="97" customWidth="1"/>
    <col min="2825" max="2825" width="17.375" style="97" customWidth="1"/>
    <col min="2826" max="2827" width="4.375" style="97" customWidth="1"/>
    <col min="2828" max="3072" width="9" style="97"/>
    <col min="3073" max="3073" width="7.125" style="97" customWidth="1"/>
    <col min="3074" max="3074" width="51.75" style="97" customWidth="1"/>
    <col min="3075" max="3080" width="11.375" style="97" customWidth="1"/>
    <col min="3081" max="3081" width="17.375" style="97" customWidth="1"/>
    <col min="3082" max="3083" width="4.375" style="97" customWidth="1"/>
    <col min="3084" max="3328" width="9" style="97"/>
    <col min="3329" max="3329" width="7.125" style="97" customWidth="1"/>
    <col min="3330" max="3330" width="51.75" style="97" customWidth="1"/>
    <col min="3331" max="3336" width="11.375" style="97" customWidth="1"/>
    <col min="3337" max="3337" width="17.375" style="97" customWidth="1"/>
    <col min="3338" max="3339" width="4.375" style="97" customWidth="1"/>
    <col min="3340" max="3584" width="9" style="97"/>
    <col min="3585" max="3585" width="7.125" style="97" customWidth="1"/>
    <col min="3586" max="3586" width="51.75" style="97" customWidth="1"/>
    <col min="3587" max="3592" width="11.375" style="97" customWidth="1"/>
    <col min="3593" max="3593" width="17.375" style="97" customWidth="1"/>
    <col min="3594" max="3595" width="4.375" style="97" customWidth="1"/>
    <col min="3596" max="3840" width="9" style="97"/>
    <col min="3841" max="3841" width="7.125" style="97" customWidth="1"/>
    <col min="3842" max="3842" width="51.75" style="97" customWidth="1"/>
    <col min="3843" max="3848" width="11.375" style="97" customWidth="1"/>
    <col min="3849" max="3849" width="17.375" style="97" customWidth="1"/>
    <col min="3850" max="3851" width="4.375" style="97" customWidth="1"/>
    <col min="3852" max="4096" width="9" style="97"/>
    <col min="4097" max="4097" width="7.125" style="97" customWidth="1"/>
    <col min="4098" max="4098" width="51.75" style="97" customWidth="1"/>
    <col min="4099" max="4104" width="11.375" style="97" customWidth="1"/>
    <col min="4105" max="4105" width="17.375" style="97" customWidth="1"/>
    <col min="4106" max="4107" width="4.375" style="97" customWidth="1"/>
    <col min="4108" max="4352" width="9" style="97"/>
    <col min="4353" max="4353" width="7.125" style="97" customWidth="1"/>
    <col min="4354" max="4354" width="51.75" style="97" customWidth="1"/>
    <col min="4355" max="4360" width="11.375" style="97" customWidth="1"/>
    <col min="4361" max="4361" width="17.375" style="97" customWidth="1"/>
    <col min="4362" max="4363" width="4.375" style="97" customWidth="1"/>
    <col min="4364" max="4608" width="9" style="97"/>
    <col min="4609" max="4609" width="7.125" style="97" customWidth="1"/>
    <col min="4610" max="4610" width="51.75" style="97" customWidth="1"/>
    <col min="4611" max="4616" width="11.375" style="97" customWidth="1"/>
    <col min="4617" max="4617" width="17.375" style="97" customWidth="1"/>
    <col min="4618" max="4619" width="4.375" style="97" customWidth="1"/>
    <col min="4620" max="4864" width="9" style="97"/>
    <col min="4865" max="4865" width="7.125" style="97" customWidth="1"/>
    <col min="4866" max="4866" width="51.75" style="97" customWidth="1"/>
    <col min="4867" max="4872" width="11.375" style="97" customWidth="1"/>
    <col min="4873" max="4873" width="17.375" style="97" customWidth="1"/>
    <col min="4874" max="4875" width="4.375" style="97" customWidth="1"/>
    <col min="4876" max="5120" width="9" style="97"/>
    <col min="5121" max="5121" width="7.125" style="97" customWidth="1"/>
    <col min="5122" max="5122" width="51.75" style="97" customWidth="1"/>
    <col min="5123" max="5128" width="11.375" style="97" customWidth="1"/>
    <col min="5129" max="5129" width="17.375" style="97" customWidth="1"/>
    <col min="5130" max="5131" width="4.375" style="97" customWidth="1"/>
    <col min="5132" max="5376" width="9" style="97"/>
    <col min="5377" max="5377" width="7.125" style="97" customWidth="1"/>
    <col min="5378" max="5378" width="51.75" style="97" customWidth="1"/>
    <col min="5379" max="5384" width="11.375" style="97" customWidth="1"/>
    <col min="5385" max="5385" width="17.375" style="97" customWidth="1"/>
    <col min="5386" max="5387" width="4.375" style="97" customWidth="1"/>
    <col min="5388" max="5632" width="9" style="97"/>
    <col min="5633" max="5633" width="7.125" style="97" customWidth="1"/>
    <col min="5634" max="5634" width="51.75" style="97" customWidth="1"/>
    <col min="5635" max="5640" width="11.375" style="97" customWidth="1"/>
    <col min="5641" max="5641" width="17.375" style="97" customWidth="1"/>
    <col min="5642" max="5643" width="4.375" style="97" customWidth="1"/>
    <col min="5644" max="5888" width="9" style="97"/>
    <col min="5889" max="5889" width="7.125" style="97" customWidth="1"/>
    <col min="5890" max="5890" width="51.75" style="97" customWidth="1"/>
    <col min="5891" max="5896" width="11.375" style="97" customWidth="1"/>
    <col min="5897" max="5897" width="17.375" style="97" customWidth="1"/>
    <col min="5898" max="5899" width="4.375" style="97" customWidth="1"/>
    <col min="5900" max="6144" width="9" style="97"/>
    <col min="6145" max="6145" width="7.125" style="97" customWidth="1"/>
    <col min="6146" max="6146" width="51.75" style="97" customWidth="1"/>
    <col min="6147" max="6152" width="11.375" style="97" customWidth="1"/>
    <col min="6153" max="6153" width="17.375" style="97" customWidth="1"/>
    <col min="6154" max="6155" width="4.375" style="97" customWidth="1"/>
    <col min="6156" max="6400" width="9" style="97"/>
    <col min="6401" max="6401" width="7.125" style="97" customWidth="1"/>
    <col min="6402" max="6402" width="51.75" style="97" customWidth="1"/>
    <col min="6403" max="6408" width="11.375" style="97" customWidth="1"/>
    <col min="6409" max="6409" width="17.375" style="97" customWidth="1"/>
    <col min="6410" max="6411" width="4.375" style="97" customWidth="1"/>
    <col min="6412" max="6656" width="9" style="97"/>
    <col min="6657" max="6657" width="7.125" style="97" customWidth="1"/>
    <col min="6658" max="6658" width="51.75" style="97" customWidth="1"/>
    <col min="6659" max="6664" width="11.375" style="97" customWidth="1"/>
    <col min="6665" max="6665" width="17.375" style="97" customWidth="1"/>
    <col min="6666" max="6667" width="4.375" style="97" customWidth="1"/>
    <col min="6668" max="6912" width="9" style="97"/>
    <col min="6913" max="6913" width="7.125" style="97" customWidth="1"/>
    <col min="6914" max="6914" width="51.75" style="97" customWidth="1"/>
    <col min="6915" max="6920" width="11.375" style="97" customWidth="1"/>
    <col min="6921" max="6921" width="17.375" style="97" customWidth="1"/>
    <col min="6922" max="6923" width="4.375" style="97" customWidth="1"/>
    <col min="6924" max="7168" width="9" style="97"/>
    <col min="7169" max="7169" width="7.125" style="97" customWidth="1"/>
    <col min="7170" max="7170" width="51.75" style="97" customWidth="1"/>
    <col min="7171" max="7176" width="11.375" style="97" customWidth="1"/>
    <col min="7177" max="7177" width="17.375" style="97" customWidth="1"/>
    <col min="7178" max="7179" width="4.375" style="97" customWidth="1"/>
    <col min="7180" max="7424" width="9" style="97"/>
    <col min="7425" max="7425" width="7.125" style="97" customWidth="1"/>
    <col min="7426" max="7426" width="51.75" style="97" customWidth="1"/>
    <col min="7427" max="7432" width="11.375" style="97" customWidth="1"/>
    <col min="7433" max="7433" width="17.375" style="97" customWidth="1"/>
    <col min="7434" max="7435" width="4.375" style="97" customWidth="1"/>
    <col min="7436" max="7680" width="9" style="97"/>
    <col min="7681" max="7681" width="7.125" style="97" customWidth="1"/>
    <col min="7682" max="7682" width="51.75" style="97" customWidth="1"/>
    <col min="7683" max="7688" width="11.375" style="97" customWidth="1"/>
    <col min="7689" max="7689" width="17.375" style="97" customWidth="1"/>
    <col min="7690" max="7691" width="4.375" style="97" customWidth="1"/>
    <col min="7692" max="7936" width="9" style="97"/>
    <col min="7937" max="7937" width="7.125" style="97" customWidth="1"/>
    <col min="7938" max="7938" width="51.75" style="97" customWidth="1"/>
    <col min="7939" max="7944" width="11.375" style="97" customWidth="1"/>
    <col min="7945" max="7945" width="17.375" style="97" customWidth="1"/>
    <col min="7946" max="7947" width="4.375" style="97" customWidth="1"/>
    <col min="7948" max="8192" width="9" style="97"/>
    <col min="8193" max="8193" width="7.125" style="97" customWidth="1"/>
    <col min="8194" max="8194" width="51.75" style="97" customWidth="1"/>
    <col min="8195" max="8200" width="11.375" style="97" customWidth="1"/>
    <col min="8201" max="8201" width="17.375" style="97" customWidth="1"/>
    <col min="8202" max="8203" width="4.375" style="97" customWidth="1"/>
    <col min="8204" max="8448" width="9" style="97"/>
    <col min="8449" max="8449" width="7.125" style="97" customWidth="1"/>
    <col min="8450" max="8450" width="51.75" style="97" customWidth="1"/>
    <col min="8451" max="8456" width="11.375" style="97" customWidth="1"/>
    <col min="8457" max="8457" width="17.375" style="97" customWidth="1"/>
    <col min="8458" max="8459" width="4.375" style="97" customWidth="1"/>
    <col min="8460" max="8704" width="9" style="97"/>
    <col min="8705" max="8705" width="7.125" style="97" customWidth="1"/>
    <col min="8706" max="8706" width="51.75" style="97" customWidth="1"/>
    <col min="8707" max="8712" width="11.375" style="97" customWidth="1"/>
    <col min="8713" max="8713" width="17.375" style="97" customWidth="1"/>
    <col min="8714" max="8715" width="4.375" style="97" customWidth="1"/>
    <col min="8716" max="8960" width="9" style="97"/>
    <col min="8961" max="8961" width="7.125" style="97" customWidth="1"/>
    <col min="8962" max="8962" width="51.75" style="97" customWidth="1"/>
    <col min="8963" max="8968" width="11.375" style="97" customWidth="1"/>
    <col min="8969" max="8969" width="17.375" style="97" customWidth="1"/>
    <col min="8970" max="8971" width="4.375" style="97" customWidth="1"/>
    <col min="8972" max="9216" width="9" style="97"/>
    <col min="9217" max="9217" width="7.125" style="97" customWidth="1"/>
    <col min="9218" max="9218" width="51.75" style="97" customWidth="1"/>
    <col min="9219" max="9224" width="11.375" style="97" customWidth="1"/>
    <col min="9225" max="9225" width="17.375" style="97" customWidth="1"/>
    <col min="9226" max="9227" width="4.375" style="97" customWidth="1"/>
    <col min="9228" max="9472" width="9" style="97"/>
    <col min="9473" max="9473" width="7.125" style="97" customWidth="1"/>
    <col min="9474" max="9474" width="51.75" style="97" customWidth="1"/>
    <col min="9475" max="9480" width="11.375" style="97" customWidth="1"/>
    <col min="9481" max="9481" width="17.375" style="97" customWidth="1"/>
    <col min="9482" max="9483" width="4.375" style="97" customWidth="1"/>
    <col min="9484" max="9728" width="9" style="97"/>
    <col min="9729" max="9729" width="7.125" style="97" customWidth="1"/>
    <col min="9730" max="9730" width="51.75" style="97" customWidth="1"/>
    <col min="9731" max="9736" width="11.375" style="97" customWidth="1"/>
    <col min="9737" max="9737" width="17.375" style="97" customWidth="1"/>
    <col min="9738" max="9739" width="4.375" style="97" customWidth="1"/>
    <col min="9740" max="9984" width="9" style="97"/>
    <col min="9985" max="9985" width="7.125" style="97" customWidth="1"/>
    <col min="9986" max="9986" width="51.75" style="97" customWidth="1"/>
    <col min="9987" max="9992" width="11.375" style="97" customWidth="1"/>
    <col min="9993" max="9993" width="17.375" style="97" customWidth="1"/>
    <col min="9994" max="9995" width="4.375" style="97" customWidth="1"/>
    <col min="9996" max="10240" width="9" style="97"/>
    <col min="10241" max="10241" width="7.125" style="97" customWidth="1"/>
    <col min="10242" max="10242" width="51.75" style="97" customWidth="1"/>
    <col min="10243" max="10248" width="11.375" style="97" customWidth="1"/>
    <col min="10249" max="10249" width="17.375" style="97" customWidth="1"/>
    <col min="10250" max="10251" width="4.375" style="97" customWidth="1"/>
    <col min="10252" max="10496" width="9" style="97"/>
    <col min="10497" max="10497" width="7.125" style="97" customWidth="1"/>
    <col min="10498" max="10498" width="51.75" style="97" customWidth="1"/>
    <col min="10499" max="10504" width="11.375" style="97" customWidth="1"/>
    <col min="10505" max="10505" width="17.375" style="97" customWidth="1"/>
    <col min="10506" max="10507" width="4.375" style="97" customWidth="1"/>
    <col min="10508" max="10752" width="9" style="97"/>
    <col min="10753" max="10753" width="7.125" style="97" customWidth="1"/>
    <col min="10754" max="10754" width="51.75" style="97" customWidth="1"/>
    <col min="10755" max="10760" width="11.375" style="97" customWidth="1"/>
    <col min="10761" max="10761" width="17.375" style="97" customWidth="1"/>
    <col min="10762" max="10763" width="4.375" style="97" customWidth="1"/>
    <col min="10764" max="11008" width="9" style="97"/>
    <col min="11009" max="11009" width="7.125" style="97" customWidth="1"/>
    <col min="11010" max="11010" width="51.75" style="97" customWidth="1"/>
    <col min="11011" max="11016" width="11.375" style="97" customWidth="1"/>
    <col min="11017" max="11017" width="17.375" style="97" customWidth="1"/>
    <col min="11018" max="11019" width="4.375" style="97" customWidth="1"/>
    <col min="11020" max="11264" width="9" style="97"/>
    <col min="11265" max="11265" width="7.125" style="97" customWidth="1"/>
    <col min="11266" max="11266" width="51.75" style="97" customWidth="1"/>
    <col min="11267" max="11272" width="11.375" style="97" customWidth="1"/>
    <col min="11273" max="11273" width="17.375" style="97" customWidth="1"/>
    <col min="11274" max="11275" width="4.375" style="97" customWidth="1"/>
    <col min="11276" max="11520" width="9" style="97"/>
    <col min="11521" max="11521" width="7.125" style="97" customWidth="1"/>
    <col min="11522" max="11522" width="51.75" style="97" customWidth="1"/>
    <col min="11523" max="11528" width="11.375" style="97" customWidth="1"/>
    <col min="11529" max="11529" width="17.375" style="97" customWidth="1"/>
    <col min="11530" max="11531" width="4.375" style="97" customWidth="1"/>
    <col min="11532" max="11776" width="9" style="97"/>
    <col min="11777" max="11777" width="7.125" style="97" customWidth="1"/>
    <col min="11778" max="11778" width="51.75" style="97" customWidth="1"/>
    <col min="11779" max="11784" width="11.375" style="97" customWidth="1"/>
    <col min="11785" max="11785" width="17.375" style="97" customWidth="1"/>
    <col min="11786" max="11787" width="4.375" style="97" customWidth="1"/>
    <col min="11788" max="12032" width="9" style="97"/>
    <col min="12033" max="12033" width="7.125" style="97" customWidth="1"/>
    <col min="12034" max="12034" width="51.75" style="97" customWidth="1"/>
    <col min="12035" max="12040" width="11.375" style="97" customWidth="1"/>
    <col min="12041" max="12041" width="17.375" style="97" customWidth="1"/>
    <col min="12042" max="12043" width="4.375" style="97" customWidth="1"/>
    <col min="12044" max="12288" width="9" style="97"/>
    <col min="12289" max="12289" width="7.125" style="97" customWidth="1"/>
    <col min="12290" max="12290" width="51.75" style="97" customWidth="1"/>
    <col min="12291" max="12296" width="11.375" style="97" customWidth="1"/>
    <col min="12297" max="12297" width="17.375" style="97" customWidth="1"/>
    <col min="12298" max="12299" width="4.375" style="97" customWidth="1"/>
    <col min="12300" max="12544" width="9" style="97"/>
    <col min="12545" max="12545" width="7.125" style="97" customWidth="1"/>
    <col min="12546" max="12546" width="51.75" style="97" customWidth="1"/>
    <col min="12547" max="12552" width="11.375" style="97" customWidth="1"/>
    <col min="12553" max="12553" width="17.375" style="97" customWidth="1"/>
    <col min="12554" max="12555" width="4.375" style="97" customWidth="1"/>
    <col min="12556" max="12800" width="9" style="97"/>
    <col min="12801" max="12801" width="7.125" style="97" customWidth="1"/>
    <col min="12802" max="12802" width="51.75" style="97" customWidth="1"/>
    <col min="12803" max="12808" width="11.375" style="97" customWidth="1"/>
    <col min="12809" max="12809" width="17.375" style="97" customWidth="1"/>
    <col min="12810" max="12811" width="4.375" style="97" customWidth="1"/>
    <col min="12812" max="13056" width="9" style="97"/>
    <col min="13057" max="13057" width="7.125" style="97" customWidth="1"/>
    <col min="13058" max="13058" width="51.75" style="97" customWidth="1"/>
    <col min="13059" max="13064" width="11.375" style="97" customWidth="1"/>
    <col min="13065" max="13065" width="17.375" style="97" customWidth="1"/>
    <col min="13066" max="13067" width="4.375" style="97" customWidth="1"/>
    <col min="13068" max="13312" width="9" style="97"/>
    <col min="13313" max="13313" width="7.125" style="97" customWidth="1"/>
    <col min="13314" max="13314" width="51.75" style="97" customWidth="1"/>
    <col min="13315" max="13320" width="11.375" style="97" customWidth="1"/>
    <col min="13321" max="13321" width="17.375" style="97" customWidth="1"/>
    <col min="13322" max="13323" width="4.375" style="97" customWidth="1"/>
    <col min="13324" max="13568" width="9" style="97"/>
    <col min="13569" max="13569" width="7.125" style="97" customWidth="1"/>
    <col min="13570" max="13570" width="51.75" style="97" customWidth="1"/>
    <col min="13571" max="13576" width="11.375" style="97" customWidth="1"/>
    <col min="13577" max="13577" width="17.375" style="97" customWidth="1"/>
    <col min="13578" max="13579" width="4.375" style="97" customWidth="1"/>
    <col min="13580" max="13824" width="9" style="97"/>
    <col min="13825" max="13825" width="7.125" style="97" customWidth="1"/>
    <col min="13826" max="13826" width="51.75" style="97" customWidth="1"/>
    <col min="13827" max="13832" width="11.375" style="97" customWidth="1"/>
    <col min="13833" max="13833" width="17.375" style="97" customWidth="1"/>
    <col min="13834" max="13835" width="4.375" style="97" customWidth="1"/>
    <col min="13836" max="14080" width="9" style="97"/>
    <col min="14081" max="14081" width="7.125" style="97" customWidth="1"/>
    <col min="14082" max="14082" width="51.75" style="97" customWidth="1"/>
    <col min="14083" max="14088" width="11.375" style="97" customWidth="1"/>
    <col min="14089" max="14089" width="17.375" style="97" customWidth="1"/>
    <col min="14090" max="14091" width="4.375" style="97" customWidth="1"/>
    <col min="14092" max="14336" width="9" style="97"/>
    <col min="14337" max="14337" width="7.125" style="97" customWidth="1"/>
    <col min="14338" max="14338" width="51.75" style="97" customWidth="1"/>
    <col min="14339" max="14344" width="11.375" style="97" customWidth="1"/>
    <col min="14345" max="14345" width="17.375" style="97" customWidth="1"/>
    <col min="14346" max="14347" width="4.375" style="97" customWidth="1"/>
    <col min="14348" max="14592" width="9" style="97"/>
    <col min="14593" max="14593" width="7.125" style="97" customWidth="1"/>
    <col min="14594" max="14594" width="51.75" style="97" customWidth="1"/>
    <col min="14595" max="14600" width="11.375" style="97" customWidth="1"/>
    <col min="14601" max="14601" width="17.375" style="97" customWidth="1"/>
    <col min="14602" max="14603" width="4.375" style="97" customWidth="1"/>
    <col min="14604" max="14848" width="9" style="97"/>
    <col min="14849" max="14849" width="7.125" style="97" customWidth="1"/>
    <col min="14850" max="14850" width="51.75" style="97" customWidth="1"/>
    <col min="14851" max="14856" width="11.375" style="97" customWidth="1"/>
    <col min="14857" max="14857" width="17.375" style="97" customWidth="1"/>
    <col min="14858" max="14859" width="4.375" style="97" customWidth="1"/>
    <col min="14860" max="15104" width="9" style="97"/>
    <col min="15105" max="15105" width="7.125" style="97" customWidth="1"/>
    <col min="15106" max="15106" width="51.75" style="97" customWidth="1"/>
    <col min="15107" max="15112" width="11.375" style="97" customWidth="1"/>
    <col min="15113" max="15113" width="17.375" style="97" customWidth="1"/>
    <col min="15114" max="15115" width="4.375" style="97" customWidth="1"/>
    <col min="15116" max="15360" width="9" style="97"/>
    <col min="15361" max="15361" width="7.125" style="97" customWidth="1"/>
    <col min="15362" max="15362" width="51.75" style="97" customWidth="1"/>
    <col min="15363" max="15368" width="11.375" style="97" customWidth="1"/>
    <col min="15369" max="15369" width="17.375" style="97" customWidth="1"/>
    <col min="15370" max="15371" width="4.375" style="97" customWidth="1"/>
    <col min="15372" max="15616" width="9" style="97"/>
    <col min="15617" max="15617" width="7.125" style="97" customWidth="1"/>
    <col min="15618" max="15618" width="51.75" style="97" customWidth="1"/>
    <col min="15619" max="15624" width="11.375" style="97" customWidth="1"/>
    <col min="15625" max="15625" width="17.375" style="97" customWidth="1"/>
    <col min="15626" max="15627" width="4.375" style="97" customWidth="1"/>
    <col min="15628" max="15872" width="9" style="97"/>
    <col min="15873" max="15873" width="7.125" style="97" customWidth="1"/>
    <col min="15874" max="15874" width="51.75" style="97" customWidth="1"/>
    <col min="15875" max="15880" width="11.375" style="97" customWidth="1"/>
    <col min="15881" max="15881" width="17.375" style="97" customWidth="1"/>
    <col min="15882" max="15883" width="4.375" style="97" customWidth="1"/>
    <col min="15884" max="16128" width="9" style="97"/>
    <col min="16129" max="16129" width="7.125" style="97" customWidth="1"/>
    <col min="16130" max="16130" width="51.75" style="97" customWidth="1"/>
    <col min="16131" max="16136" width="11.375" style="97" customWidth="1"/>
    <col min="16137" max="16137" width="17.375" style="97" customWidth="1"/>
    <col min="16138" max="16139" width="4.375" style="97" customWidth="1"/>
    <col min="16140" max="16384" width="9" style="97"/>
  </cols>
  <sheetData>
    <row r="1" spans="1:11" ht="21" customHeight="1" x14ac:dyDescent="0.2">
      <c r="A1" s="298" t="s">
        <v>132</v>
      </c>
      <c r="B1" s="298"/>
      <c r="C1" s="298"/>
      <c r="D1" s="298"/>
      <c r="E1" s="298"/>
      <c r="F1" s="298"/>
      <c r="G1" s="298"/>
      <c r="H1" s="298"/>
      <c r="I1" s="298"/>
      <c r="J1" s="104"/>
      <c r="K1" s="216"/>
    </row>
    <row r="2" spans="1:11" ht="21" customHeight="1" x14ac:dyDescent="0.2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216"/>
    </row>
    <row r="3" spans="1:11" x14ac:dyDescent="0.2">
      <c r="A3" s="299" t="s">
        <v>125</v>
      </c>
      <c r="B3" s="303" t="s">
        <v>124</v>
      </c>
      <c r="C3" s="303" t="s">
        <v>114</v>
      </c>
      <c r="D3" s="303" t="s">
        <v>4</v>
      </c>
      <c r="E3" s="303"/>
      <c r="F3" s="303" t="s">
        <v>115</v>
      </c>
      <c r="G3" s="303" t="s">
        <v>60</v>
      </c>
      <c r="H3" s="224"/>
      <c r="I3" s="303" t="s">
        <v>116</v>
      </c>
      <c r="J3" s="301" t="s">
        <v>129</v>
      </c>
      <c r="K3" s="296" t="s">
        <v>198</v>
      </c>
    </row>
    <row r="4" spans="1:11" x14ac:dyDescent="0.2">
      <c r="A4" s="299"/>
      <c r="B4" s="303"/>
      <c r="C4" s="303"/>
      <c r="D4" s="147" t="s">
        <v>8</v>
      </c>
      <c r="E4" s="148" t="s">
        <v>147</v>
      </c>
      <c r="F4" s="303"/>
      <c r="G4" s="304"/>
      <c r="H4" s="225" t="s">
        <v>145</v>
      </c>
      <c r="I4" s="305"/>
      <c r="J4" s="302"/>
      <c r="K4" s="297"/>
    </row>
    <row r="5" spans="1:11" s="98" customFormat="1" ht="104.25" customHeight="1" x14ac:dyDescent="0.2">
      <c r="A5" s="84">
        <v>1</v>
      </c>
      <c r="B5" s="146" t="s">
        <v>161</v>
      </c>
      <c r="C5" s="149" t="s">
        <v>119</v>
      </c>
      <c r="D5" s="150"/>
      <c r="E5" s="148"/>
      <c r="F5" s="151" t="s">
        <v>8</v>
      </c>
      <c r="G5" s="152">
        <v>45094</v>
      </c>
      <c r="H5" s="226">
        <v>47469</v>
      </c>
      <c r="I5" s="153" t="s">
        <v>24</v>
      </c>
      <c r="J5" s="219" t="s">
        <v>130</v>
      </c>
      <c r="K5" s="84" t="s">
        <v>197</v>
      </c>
    </row>
    <row r="6" spans="1:11" s="98" customFormat="1" ht="55.5" customHeight="1" x14ac:dyDescent="0.2">
      <c r="A6" s="84">
        <v>2</v>
      </c>
      <c r="B6" s="146" t="s">
        <v>162</v>
      </c>
      <c r="C6" s="149" t="s">
        <v>119</v>
      </c>
      <c r="D6" s="151"/>
      <c r="E6" s="154"/>
      <c r="F6" s="151" t="s">
        <v>9</v>
      </c>
      <c r="G6" s="152">
        <v>10500</v>
      </c>
      <c r="H6" s="227">
        <f>300*35</f>
        <v>10500</v>
      </c>
      <c r="I6" s="153" t="s">
        <v>24</v>
      </c>
      <c r="J6" s="219" t="s">
        <v>130</v>
      </c>
      <c r="K6" s="84"/>
    </row>
    <row r="7" spans="1:11" s="98" customFormat="1" ht="57.75" customHeight="1" x14ac:dyDescent="0.2">
      <c r="A7" s="84">
        <v>3</v>
      </c>
      <c r="B7" s="146" t="s">
        <v>163</v>
      </c>
      <c r="C7" s="146" t="s">
        <v>121</v>
      </c>
      <c r="D7" s="151"/>
      <c r="E7" s="154"/>
      <c r="F7" s="151" t="s">
        <v>9</v>
      </c>
      <c r="G7" s="152">
        <v>86100</v>
      </c>
      <c r="H7" s="227">
        <f>410*130</f>
        <v>53300</v>
      </c>
      <c r="I7" s="153" t="s">
        <v>24</v>
      </c>
      <c r="J7" s="219" t="s">
        <v>130</v>
      </c>
      <c r="K7" s="84"/>
    </row>
    <row r="8" spans="1:11" s="98" customFormat="1" ht="57" customHeight="1" x14ac:dyDescent="0.2">
      <c r="A8" s="84">
        <v>4</v>
      </c>
      <c r="B8" s="146" t="s">
        <v>164</v>
      </c>
      <c r="C8" s="149" t="s">
        <v>121</v>
      </c>
      <c r="D8" s="148">
        <f>20*35*2</f>
        <v>1400</v>
      </c>
      <c r="E8" s="148"/>
      <c r="F8" s="151" t="s">
        <v>8</v>
      </c>
      <c r="G8" s="152">
        <v>1000</v>
      </c>
      <c r="H8" s="228"/>
      <c r="I8" s="153" t="s">
        <v>25</v>
      </c>
      <c r="J8" s="219" t="s">
        <v>131</v>
      </c>
      <c r="K8" s="84"/>
    </row>
    <row r="9" spans="1:11" s="98" customFormat="1" ht="65.25" x14ac:dyDescent="0.2">
      <c r="A9" s="84">
        <v>5</v>
      </c>
      <c r="B9" s="146" t="s">
        <v>199</v>
      </c>
      <c r="C9" s="149" t="s">
        <v>119</v>
      </c>
      <c r="D9" s="151"/>
      <c r="E9" s="154"/>
      <c r="F9" s="151" t="s">
        <v>9</v>
      </c>
      <c r="G9" s="152">
        <v>8350</v>
      </c>
      <c r="H9" s="227">
        <f>80*130</f>
        <v>10400</v>
      </c>
      <c r="I9" s="153" t="s">
        <v>26</v>
      </c>
      <c r="J9" s="219" t="s">
        <v>130</v>
      </c>
      <c r="K9" s="84"/>
    </row>
    <row r="10" spans="1:11" s="98" customFormat="1" ht="43.5" x14ac:dyDescent="0.2">
      <c r="A10" s="84">
        <v>6</v>
      </c>
      <c r="B10" s="146" t="s">
        <v>165</v>
      </c>
      <c r="C10" s="149" t="s">
        <v>120</v>
      </c>
      <c r="D10" s="150">
        <f>10*500</f>
        <v>5000</v>
      </c>
      <c r="E10" s="148"/>
      <c r="F10" s="151" t="s">
        <v>8</v>
      </c>
      <c r="G10" s="152">
        <v>10000</v>
      </c>
      <c r="H10" s="228"/>
      <c r="I10" s="153" t="s">
        <v>27</v>
      </c>
      <c r="J10" s="219" t="s">
        <v>130</v>
      </c>
      <c r="K10" s="84"/>
    </row>
    <row r="11" spans="1:11" s="98" customFormat="1" ht="129" customHeight="1" x14ac:dyDescent="0.2">
      <c r="A11" s="84">
        <v>7</v>
      </c>
      <c r="B11" s="146" t="s">
        <v>201</v>
      </c>
      <c r="C11" s="149" t="s">
        <v>119</v>
      </c>
      <c r="D11" s="150"/>
      <c r="E11" s="148"/>
      <c r="F11" s="151" t="s">
        <v>8</v>
      </c>
      <c r="G11" s="152">
        <v>3000</v>
      </c>
      <c r="H11" s="227">
        <v>3300</v>
      </c>
      <c r="I11" s="153" t="s">
        <v>27</v>
      </c>
      <c r="J11" s="219" t="s">
        <v>130</v>
      </c>
      <c r="K11" s="84" t="s">
        <v>200</v>
      </c>
    </row>
    <row r="12" spans="1:11" s="98" customFormat="1" ht="70.5" customHeight="1" x14ac:dyDescent="0.2">
      <c r="A12" s="84">
        <v>9</v>
      </c>
      <c r="B12" s="155" t="s">
        <v>166</v>
      </c>
      <c r="C12" s="149" t="s">
        <v>119</v>
      </c>
      <c r="D12" s="156"/>
      <c r="E12" s="148"/>
      <c r="F12" s="151" t="s">
        <v>9</v>
      </c>
      <c r="G12" s="157" t="s">
        <v>106</v>
      </c>
      <c r="H12" s="227">
        <f>198*130</f>
        <v>25740</v>
      </c>
      <c r="I12" s="158" t="s">
        <v>107</v>
      </c>
      <c r="J12" s="219" t="s">
        <v>131</v>
      </c>
      <c r="K12" s="84"/>
    </row>
    <row r="13" spans="1:11" s="98" customFormat="1" x14ac:dyDescent="0.2">
      <c r="A13" s="84">
        <v>10</v>
      </c>
      <c r="B13" s="155" t="s">
        <v>168</v>
      </c>
      <c r="C13" s="149"/>
      <c r="D13" s="156"/>
      <c r="E13" s="148"/>
      <c r="F13" s="151"/>
      <c r="G13" s="157"/>
      <c r="H13" s="228"/>
      <c r="I13" s="158"/>
      <c r="J13" s="219"/>
      <c r="K13" s="84"/>
    </row>
    <row r="14" spans="1:11" s="98" customFormat="1" x14ac:dyDescent="0.2">
      <c r="A14" s="84">
        <v>11</v>
      </c>
      <c r="B14" s="155" t="s">
        <v>169</v>
      </c>
      <c r="C14" s="149"/>
      <c r="D14" s="156"/>
      <c r="E14" s="148"/>
      <c r="F14" s="151"/>
      <c r="G14" s="157"/>
      <c r="H14" s="228"/>
      <c r="I14" s="158"/>
      <c r="J14" s="219"/>
      <c r="K14" s="84"/>
    </row>
    <row r="15" spans="1:11" s="98" customFormat="1" ht="43.5" x14ac:dyDescent="0.2">
      <c r="A15" s="84">
        <v>12</v>
      </c>
      <c r="B15" s="85" t="s">
        <v>185</v>
      </c>
      <c r="C15" s="149" t="s">
        <v>119</v>
      </c>
      <c r="D15" s="84"/>
      <c r="E15" s="154"/>
      <c r="F15" s="151" t="s">
        <v>117</v>
      </c>
      <c r="G15" s="157" t="s">
        <v>106</v>
      </c>
      <c r="H15" s="228"/>
      <c r="I15" s="158" t="s">
        <v>107</v>
      </c>
      <c r="J15" s="219" t="s">
        <v>131</v>
      </c>
      <c r="K15" s="84"/>
    </row>
    <row r="16" spans="1:11" s="98" customFormat="1" ht="57.75" customHeight="1" x14ac:dyDescent="0.2">
      <c r="A16" s="84">
        <v>13</v>
      </c>
      <c r="B16" s="155" t="s">
        <v>167</v>
      </c>
      <c r="C16" s="149" t="s">
        <v>119</v>
      </c>
      <c r="D16" s="84"/>
      <c r="E16" s="154"/>
      <c r="F16" s="151" t="s">
        <v>9</v>
      </c>
      <c r="G16" s="157" t="s">
        <v>106</v>
      </c>
      <c r="H16" s="227">
        <f>90*130</f>
        <v>11700</v>
      </c>
      <c r="I16" s="158" t="s">
        <v>107</v>
      </c>
      <c r="J16" s="219" t="s">
        <v>131</v>
      </c>
      <c r="K16" s="84"/>
    </row>
    <row r="17" spans="1:11" s="98" customFormat="1" ht="65.25" x14ac:dyDescent="0.2">
      <c r="A17" s="84">
        <v>14</v>
      </c>
      <c r="B17" s="146" t="s">
        <v>170</v>
      </c>
      <c r="C17" s="149" t="s">
        <v>121</v>
      </c>
      <c r="D17" s="150">
        <f>1400+1800</f>
        <v>3200</v>
      </c>
      <c r="E17" s="148"/>
      <c r="F17" s="151" t="s">
        <v>8</v>
      </c>
      <c r="G17" s="157" t="s">
        <v>94</v>
      </c>
      <c r="H17" s="228"/>
      <c r="I17" s="158" t="s">
        <v>101</v>
      </c>
      <c r="J17" s="219" t="s">
        <v>131</v>
      </c>
      <c r="K17" s="84"/>
    </row>
    <row r="18" spans="1:11" s="98" customFormat="1" ht="65.25" x14ac:dyDescent="0.2">
      <c r="A18" s="84">
        <v>15</v>
      </c>
      <c r="B18" s="146" t="s">
        <v>171</v>
      </c>
      <c r="C18" s="149" t="s">
        <v>119</v>
      </c>
      <c r="D18" s="84"/>
      <c r="E18" s="154"/>
      <c r="F18" s="151" t="s">
        <v>9</v>
      </c>
      <c r="G18" s="157" t="s">
        <v>94</v>
      </c>
      <c r="H18" s="229">
        <f>60*35</f>
        <v>2100</v>
      </c>
      <c r="I18" s="153" t="s">
        <v>100</v>
      </c>
      <c r="J18" s="219" t="s">
        <v>130</v>
      </c>
      <c r="K18" s="84"/>
    </row>
    <row r="19" spans="1:11" s="98" customFormat="1" ht="26.25" customHeight="1" x14ac:dyDescent="0.2">
      <c r="A19" s="84">
        <v>16</v>
      </c>
      <c r="B19" s="101" t="s">
        <v>172</v>
      </c>
      <c r="C19" s="149" t="s">
        <v>121</v>
      </c>
      <c r="D19" s="84">
        <f>83*35</f>
        <v>2905</v>
      </c>
      <c r="E19" s="154"/>
      <c r="F19" s="151" t="s">
        <v>8</v>
      </c>
      <c r="G19" s="157" t="s">
        <v>94</v>
      </c>
      <c r="H19" s="228"/>
      <c r="I19" s="153" t="s">
        <v>99</v>
      </c>
      <c r="J19" s="219" t="s">
        <v>131</v>
      </c>
      <c r="K19" s="84"/>
    </row>
    <row r="20" spans="1:11" s="98" customFormat="1" ht="43.5" x14ac:dyDescent="0.2">
      <c r="A20" s="84">
        <v>17</v>
      </c>
      <c r="B20" s="85" t="s">
        <v>173</v>
      </c>
      <c r="C20" s="200" t="s">
        <v>188</v>
      </c>
      <c r="D20" s="84">
        <v>3800</v>
      </c>
      <c r="E20" s="154"/>
      <c r="F20" s="151" t="s">
        <v>8</v>
      </c>
      <c r="G20" s="157"/>
      <c r="H20" s="228"/>
      <c r="I20" s="153"/>
      <c r="J20" s="219" t="s">
        <v>130</v>
      </c>
      <c r="K20" s="84"/>
    </row>
    <row r="21" spans="1:11" s="98" customFormat="1" ht="174" x14ac:dyDescent="0.2">
      <c r="A21" s="84">
        <v>18</v>
      </c>
      <c r="B21" s="85" t="s">
        <v>174</v>
      </c>
      <c r="C21" s="149" t="s">
        <v>122</v>
      </c>
      <c r="D21" s="150">
        <f>800+5000+7200+36000</f>
        <v>49000</v>
      </c>
      <c r="E21" s="148"/>
      <c r="F21" s="151" t="s">
        <v>8</v>
      </c>
      <c r="G21" s="157" t="s">
        <v>82</v>
      </c>
      <c r="H21" s="228"/>
      <c r="I21" s="153" t="s">
        <v>83</v>
      </c>
      <c r="J21" s="219" t="s">
        <v>131</v>
      </c>
      <c r="K21" s="84"/>
    </row>
    <row r="22" spans="1:11" s="98" customFormat="1" ht="65.25" x14ac:dyDescent="0.2">
      <c r="A22" s="84">
        <v>20</v>
      </c>
      <c r="B22" s="85" t="s">
        <v>186</v>
      </c>
      <c r="C22" s="149" t="s">
        <v>121</v>
      </c>
      <c r="D22" s="154">
        <v>25000</v>
      </c>
      <c r="F22" s="151" t="s">
        <v>9</v>
      </c>
      <c r="G22" s="157" t="s">
        <v>87</v>
      </c>
      <c r="H22" s="228"/>
      <c r="I22" s="153" t="s">
        <v>88</v>
      </c>
      <c r="J22" s="219" t="s">
        <v>130</v>
      </c>
      <c r="K22" s="84"/>
    </row>
    <row r="23" spans="1:11" s="98" customFormat="1" ht="43.5" x14ac:dyDescent="0.2">
      <c r="A23" s="84">
        <v>21</v>
      </c>
      <c r="B23" s="85" t="s">
        <v>202</v>
      </c>
      <c r="C23" s="149" t="s">
        <v>119</v>
      </c>
      <c r="D23" s="84"/>
      <c r="F23" s="151" t="s">
        <v>9</v>
      </c>
      <c r="G23" s="157" t="s">
        <v>90</v>
      </c>
      <c r="H23" s="227">
        <v>150000</v>
      </c>
      <c r="I23" s="153" t="s">
        <v>91</v>
      </c>
      <c r="J23" s="219" t="s">
        <v>130</v>
      </c>
      <c r="K23" s="84"/>
    </row>
    <row r="24" spans="1:11" s="98" customFormat="1" x14ac:dyDescent="0.2">
      <c r="A24" s="84">
        <v>22</v>
      </c>
      <c r="B24" s="101" t="s">
        <v>61</v>
      </c>
      <c r="C24" s="149" t="s">
        <v>119</v>
      </c>
      <c r="D24" s="154">
        <v>7800</v>
      </c>
      <c r="F24" s="151" t="s">
        <v>9</v>
      </c>
      <c r="G24" s="157" t="s">
        <v>62</v>
      </c>
      <c r="H24" s="228"/>
      <c r="I24" s="153" t="s">
        <v>63</v>
      </c>
      <c r="J24" s="219" t="s">
        <v>130</v>
      </c>
      <c r="K24" s="84"/>
    </row>
    <row r="25" spans="1:11" s="98" customFormat="1" ht="152.25" x14ac:dyDescent="0.2">
      <c r="A25" s="84">
        <v>23</v>
      </c>
      <c r="B25" s="85" t="s">
        <v>205</v>
      </c>
      <c r="C25" s="149"/>
      <c r="D25" s="154"/>
      <c r="F25" s="151"/>
      <c r="G25" s="157"/>
      <c r="H25" s="227">
        <v>66700</v>
      </c>
      <c r="I25" s="153"/>
      <c r="J25" s="219"/>
      <c r="K25" s="84"/>
    </row>
    <row r="26" spans="1:11" s="98" customFormat="1" ht="43.5" x14ac:dyDescent="0.2">
      <c r="A26" s="84">
        <v>24</v>
      </c>
      <c r="B26" s="85" t="s">
        <v>175</v>
      </c>
      <c r="C26" s="149" t="s">
        <v>119</v>
      </c>
      <c r="D26" s="151">
        <v>4000</v>
      </c>
      <c r="E26" s="154"/>
      <c r="F26" s="151" t="s">
        <v>9</v>
      </c>
      <c r="G26" s="157" t="s">
        <v>62</v>
      </c>
      <c r="H26" s="228"/>
      <c r="I26" s="153" t="s">
        <v>63</v>
      </c>
      <c r="J26" s="219" t="s">
        <v>130</v>
      </c>
      <c r="K26" s="84"/>
    </row>
    <row r="27" spans="1:11" s="98" customFormat="1" ht="65.25" x14ac:dyDescent="0.2">
      <c r="A27" s="84">
        <v>25</v>
      </c>
      <c r="B27" s="85" t="s">
        <v>203</v>
      </c>
      <c r="C27" s="149" t="s">
        <v>119</v>
      </c>
      <c r="E27" s="154"/>
      <c r="F27" s="151" t="s">
        <v>9</v>
      </c>
      <c r="G27" s="157" t="s">
        <v>62</v>
      </c>
      <c r="H27" s="229">
        <v>39000</v>
      </c>
      <c r="I27" s="153" t="s">
        <v>79</v>
      </c>
      <c r="J27" s="219" t="s">
        <v>130</v>
      </c>
      <c r="K27" s="84"/>
    </row>
    <row r="28" spans="1:11" s="98" customFormat="1" ht="65.25" x14ac:dyDescent="0.2">
      <c r="A28" s="84">
        <v>26</v>
      </c>
      <c r="B28" s="146" t="s">
        <v>176</v>
      </c>
      <c r="C28" s="149" t="s">
        <v>120</v>
      </c>
      <c r="D28" s="150">
        <v>3300</v>
      </c>
      <c r="E28" s="148"/>
      <c r="F28" s="151" t="s">
        <v>8</v>
      </c>
      <c r="G28" s="157" t="s">
        <v>62</v>
      </c>
      <c r="H28" s="228"/>
      <c r="I28" s="153" t="s">
        <v>79</v>
      </c>
      <c r="J28" s="219" t="s">
        <v>131</v>
      </c>
      <c r="K28" s="84"/>
    </row>
    <row r="29" spans="1:11" s="98" customFormat="1" ht="43.5" x14ac:dyDescent="0.2">
      <c r="A29" s="84">
        <v>27</v>
      </c>
      <c r="B29" s="294" t="s">
        <v>177</v>
      </c>
      <c r="C29" s="294" t="s">
        <v>120</v>
      </c>
      <c r="D29" s="295">
        <f>4*30*35</f>
        <v>4200</v>
      </c>
      <c r="E29" s="148"/>
      <c r="F29" s="151" t="s">
        <v>9</v>
      </c>
      <c r="G29" s="157" t="s">
        <v>62</v>
      </c>
      <c r="H29" s="228"/>
      <c r="I29" s="153" t="s">
        <v>79</v>
      </c>
      <c r="J29" s="219" t="s">
        <v>130</v>
      </c>
      <c r="K29" s="84"/>
    </row>
    <row r="30" spans="1:11" s="98" customFormat="1" ht="43.5" customHeight="1" x14ac:dyDescent="0.2">
      <c r="A30" s="84">
        <v>28</v>
      </c>
      <c r="B30" s="146" t="s">
        <v>204</v>
      </c>
      <c r="C30" s="146" t="s">
        <v>119</v>
      </c>
      <c r="D30" s="150"/>
      <c r="F30" s="151" t="s">
        <v>9</v>
      </c>
      <c r="G30" s="157" t="s">
        <v>62</v>
      </c>
      <c r="H30" s="227">
        <v>10000</v>
      </c>
      <c r="I30" s="153" t="s">
        <v>79</v>
      </c>
      <c r="J30" s="219" t="s">
        <v>130</v>
      </c>
      <c r="K30" s="84"/>
    </row>
    <row r="31" spans="1:11" s="98" customFormat="1" x14ac:dyDescent="0.2">
      <c r="A31" s="84">
        <v>29</v>
      </c>
      <c r="B31" s="146" t="s">
        <v>178</v>
      </c>
      <c r="C31" s="149" t="s">
        <v>121</v>
      </c>
      <c r="D31" s="150"/>
      <c r="E31" s="148"/>
      <c r="F31" s="151" t="s">
        <v>8</v>
      </c>
      <c r="G31" s="157" t="s">
        <v>62</v>
      </c>
      <c r="H31" s="228"/>
      <c r="I31" s="153" t="s">
        <v>144</v>
      </c>
      <c r="J31" s="219" t="s">
        <v>130</v>
      </c>
      <c r="K31" s="84"/>
    </row>
    <row r="32" spans="1:11" s="98" customFormat="1" ht="29.25" customHeight="1" x14ac:dyDescent="0.2">
      <c r="A32" s="84">
        <v>30</v>
      </c>
      <c r="B32" s="146" t="s">
        <v>110</v>
      </c>
      <c r="C32" s="146" t="s">
        <v>121</v>
      </c>
      <c r="D32" s="150">
        <f>82*100</f>
        <v>8200</v>
      </c>
      <c r="E32" s="148"/>
      <c r="F32" s="151" t="s">
        <v>8</v>
      </c>
      <c r="G32" s="157" t="s">
        <v>62</v>
      </c>
      <c r="H32" s="228"/>
      <c r="I32" s="153" t="s">
        <v>144</v>
      </c>
      <c r="J32" s="219" t="s">
        <v>130</v>
      </c>
      <c r="K32" s="84"/>
    </row>
    <row r="33" spans="1:11" s="98" customFormat="1" x14ac:dyDescent="0.2">
      <c r="A33" s="84">
        <v>31</v>
      </c>
      <c r="B33" s="146" t="s">
        <v>111</v>
      </c>
      <c r="C33" s="149" t="s">
        <v>119</v>
      </c>
      <c r="D33" s="150">
        <f>82*50</f>
        <v>4100</v>
      </c>
      <c r="E33" s="148"/>
      <c r="F33" s="151" t="s">
        <v>8</v>
      </c>
      <c r="G33" s="157" t="s">
        <v>62</v>
      </c>
      <c r="H33" s="228"/>
      <c r="I33" s="153" t="s">
        <v>144</v>
      </c>
      <c r="J33" s="219" t="s">
        <v>130</v>
      </c>
      <c r="K33" s="84"/>
    </row>
    <row r="34" spans="1:11" s="98" customFormat="1" x14ac:dyDescent="0.2">
      <c r="A34" s="84">
        <v>32</v>
      </c>
      <c r="B34" s="146" t="s">
        <v>206</v>
      </c>
      <c r="C34" s="149" t="s">
        <v>119</v>
      </c>
      <c r="D34" s="150"/>
      <c r="E34" s="148"/>
      <c r="F34" s="151"/>
      <c r="G34" s="157" t="s">
        <v>62</v>
      </c>
      <c r="H34" s="227">
        <v>11700</v>
      </c>
      <c r="I34" s="153" t="s">
        <v>144</v>
      </c>
      <c r="J34" s="219" t="s">
        <v>131</v>
      </c>
      <c r="K34" s="84"/>
    </row>
    <row r="35" spans="1:11" s="98" customFormat="1" ht="39.75" customHeight="1" x14ac:dyDescent="0.2">
      <c r="A35" s="84">
        <v>33</v>
      </c>
      <c r="B35" s="159" t="s">
        <v>179</v>
      </c>
      <c r="C35" s="149" t="s">
        <v>182</v>
      </c>
      <c r="D35" s="160">
        <f>35*15*2</f>
        <v>1050</v>
      </c>
      <c r="E35" s="148"/>
      <c r="F35" s="151"/>
      <c r="G35" s="157"/>
      <c r="H35" s="228"/>
      <c r="I35" s="153"/>
      <c r="J35" s="219"/>
      <c r="K35" s="84"/>
    </row>
    <row r="36" spans="1:11" s="98" customFormat="1" ht="28.5" customHeight="1" x14ac:dyDescent="0.2">
      <c r="A36" s="84">
        <v>34</v>
      </c>
      <c r="B36" s="161" t="s">
        <v>180</v>
      </c>
      <c r="C36" s="149" t="s">
        <v>182</v>
      </c>
      <c r="D36" s="160">
        <f>15*35*4</f>
        <v>2100</v>
      </c>
      <c r="E36" s="148"/>
      <c r="F36" s="151"/>
      <c r="G36" s="157"/>
      <c r="H36" s="228"/>
      <c r="I36" s="153"/>
      <c r="J36" s="219"/>
      <c r="K36" s="84"/>
    </row>
    <row r="37" spans="1:11" s="98" customFormat="1" ht="43.5" customHeight="1" x14ac:dyDescent="0.2">
      <c r="A37" s="84">
        <v>35</v>
      </c>
      <c r="B37" s="162" t="s">
        <v>181</v>
      </c>
      <c r="C37" s="149" t="s">
        <v>183</v>
      </c>
      <c r="D37" s="163">
        <v>700</v>
      </c>
      <c r="E37" s="148"/>
      <c r="F37" s="151"/>
      <c r="G37" s="157"/>
      <c r="H37" s="228"/>
      <c r="I37" s="153"/>
      <c r="J37" s="219"/>
      <c r="K37" s="84"/>
    </row>
    <row r="38" spans="1:11" s="98" customFormat="1" ht="87" x14ac:dyDescent="0.2">
      <c r="A38" s="84">
        <v>36</v>
      </c>
      <c r="B38" s="162" t="s">
        <v>208</v>
      </c>
      <c r="C38" s="149" t="s">
        <v>207</v>
      </c>
      <c r="D38" s="150"/>
      <c r="E38" s="148"/>
      <c r="F38" s="151"/>
      <c r="G38" s="157"/>
      <c r="H38" s="227">
        <v>15720</v>
      </c>
      <c r="I38" s="153"/>
      <c r="J38" s="219"/>
      <c r="K38" s="84"/>
    </row>
    <row r="39" spans="1:11" ht="158.25" customHeight="1" x14ac:dyDescent="0.2">
      <c r="A39" s="84">
        <v>37</v>
      </c>
      <c r="B39" s="164" t="s">
        <v>210</v>
      </c>
      <c r="C39" s="165" t="s">
        <v>121</v>
      </c>
      <c r="D39" s="166"/>
      <c r="E39" s="167"/>
      <c r="F39" s="166" t="s">
        <v>9</v>
      </c>
      <c r="G39" s="168" t="s">
        <v>66</v>
      </c>
      <c r="H39" s="227">
        <v>27100</v>
      </c>
      <c r="I39" s="169" t="s">
        <v>109</v>
      </c>
      <c r="J39" s="220" t="s">
        <v>130</v>
      </c>
      <c r="K39" s="217"/>
    </row>
    <row r="40" spans="1:11" ht="94.5" customHeight="1" x14ac:dyDescent="0.2">
      <c r="A40" s="84">
        <v>38</v>
      </c>
      <c r="B40" s="164" t="s">
        <v>211</v>
      </c>
      <c r="C40" s="164" t="s">
        <v>120</v>
      </c>
      <c r="D40" s="166"/>
      <c r="E40" s="154"/>
      <c r="F40" s="166" t="s">
        <v>9</v>
      </c>
      <c r="G40" s="168" t="s">
        <v>66</v>
      </c>
      <c r="H40" s="227">
        <v>15575</v>
      </c>
      <c r="I40" s="170" t="s">
        <v>68</v>
      </c>
      <c r="J40" s="220" t="s">
        <v>130</v>
      </c>
      <c r="K40" s="217"/>
    </row>
    <row r="41" spans="1:11" ht="93.75" customHeight="1" x14ac:dyDescent="0.2">
      <c r="A41" s="84">
        <v>39</v>
      </c>
      <c r="B41" s="164" t="s">
        <v>212</v>
      </c>
      <c r="C41" s="164" t="s">
        <v>120</v>
      </c>
      <c r="D41" s="166"/>
      <c r="E41" s="154"/>
      <c r="F41" s="166" t="s">
        <v>9</v>
      </c>
      <c r="G41" s="168" t="s">
        <v>66</v>
      </c>
      <c r="H41" s="230">
        <f>150*130*1</f>
        <v>19500</v>
      </c>
      <c r="I41" s="171" t="s">
        <v>70</v>
      </c>
      <c r="J41" s="220" t="s">
        <v>130</v>
      </c>
    </row>
    <row r="42" spans="1:11" ht="43.5" x14ac:dyDescent="0.2">
      <c r="A42" s="84">
        <v>40</v>
      </c>
      <c r="B42" s="164" t="s">
        <v>149</v>
      </c>
      <c r="C42" s="164" t="s">
        <v>120</v>
      </c>
      <c r="D42" s="172">
        <v>2700</v>
      </c>
      <c r="E42" s="148"/>
      <c r="F42" s="166" t="s">
        <v>8</v>
      </c>
      <c r="G42" s="168" t="s">
        <v>66</v>
      </c>
      <c r="H42" s="228"/>
      <c r="I42" s="173" t="s">
        <v>72</v>
      </c>
      <c r="J42" s="220" t="s">
        <v>130</v>
      </c>
    </row>
    <row r="43" spans="1:11" ht="60" customHeight="1" x14ac:dyDescent="0.2">
      <c r="A43" s="84">
        <v>41</v>
      </c>
      <c r="B43" s="164" t="s">
        <v>150</v>
      </c>
      <c r="C43" s="164" t="s">
        <v>120</v>
      </c>
      <c r="D43" s="172">
        <v>2905</v>
      </c>
      <c r="E43" s="148"/>
      <c r="F43" s="166" t="s">
        <v>8</v>
      </c>
      <c r="G43" s="168" t="s">
        <v>66</v>
      </c>
      <c r="H43" s="228"/>
      <c r="I43" s="173" t="s">
        <v>74</v>
      </c>
      <c r="J43" s="220" t="s">
        <v>130</v>
      </c>
    </row>
    <row r="44" spans="1:11" ht="74.25" customHeight="1" x14ac:dyDescent="0.2">
      <c r="A44" s="84">
        <v>42</v>
      </c>
      <c r="B44" s="164" t="s">
        <v>151</v>
      </c>
      <c r="C44" s="164" t="s">
        <v>120</v>
      </c>
      <c r="D44" s="201">
        <f>110*35</f>
        <v>3850</v>
      </c>
      <c r="E44" s="174"/>
      <c r="F44" s="166" t="s">
        <v>8</v>
      </c>
      <c r="G44" s="168" t="s">
        <v>66</v>
      </c>
      <c r="H44" s="228"/>
      <c r="I44" s="170" t="s">
        <v>68</v>
      </c>
      <c r="J44" s="220" t="s">
        <v>130</v>
      </c>
    </row>
    <row r="45" spans="1:11" ht="63.75" customHeight="1" x14ac:dyDescent="0.2">
      <c r="A45" s="84">
        <v>43</v>
      </c>
      <c r="B45" s="199" t="s">
        <v>187</v>
      </c>
      <c r="C45" s="164" t="s">
        <v>121</v>
      </c>
      <c r="D45" s="166">
        <f>162*35</f>
        <v>5670</v>
      </c>
      <c r="E45" s="148"/>
      <c r="F45" s="166" t="s">
        <v>8</v>
      </c>
      <c r="G45" s="168" t="s">
        <v>66</v>
      </c>
      <c r="H45" s="228"/>
      <c r="I45" s="173" t="s">
        <v>77</v>
      </c>
      <c r="J45" s="220" t="s">
        <v>130</v>
      </c>
    </row>
    <row r="46" spans="1:11" s="144" customFormat="1" ht="67.5" customHeight="1" x14ac:dyDescent="0.2">
      <c r="A46" s="84">
        <v>44</v>
      </c>
      <c r="B46" s="175" t="s">
        <v>152</v>
      </c>
      <c r="C46" s="176" t="s">
        <v>119</v>
      </c>
      <c r="D46" s="177"/>
      <c r="E46" s="141"/>
      <c r="F46" s="177" t="s">
        <v>9</v>
      </c>
      <c r="G46" s="142" t="s">
        <v>85</v>
      </c>
      <c r="H46" s="231"/>
      <c r="I46" s="143" t="s">
        <v>45</v>
      </c>
      <c r="J46" s="221" t="s">
        <v>130</v>
      </c>
      <c r="K46" s="218"/>
    </row>
    <row r="47" spans="1:11" s="144" customFormat="1" ht="102.75" customHeight="1" x14ac:dyDescent="0.2">
      <c r="A47" s="84">
        <v>45</v>
      </c>
      <c r="B47" s="145" t="s">
        <v>153</v>
      </c>
      <c r="C47" s="176" t="s">
        <v>119</v>
      </c>
      <c r="D47" s="177"/>
      <c r="E47" s="141"/>
      <c r="F47" s="177" t="s">
        <v>9</v>
      </c>
      <c r="G47" s="142" t="s">
        <v>85</v>
      </c>
      <c r="H47" s="232">
        <v>50000</v>
      </c>
      <c r="I47" s="143" t="s">
        <v>45</v>
      </c>
      <c r="J47" s="221" t="s">
        <v>130</v>
      </c>
      <c r="K47" s="218"/>
    </row>
    <row r="48" spans="1:11" s="144" customFormat="1" ht="58.5" customHeight="1" x14ac:dyDescent="0.2">
      <c r="A48" s="84">
        <v>46</v>
      </c>
      <c r="B48" s="145" t="s">
        <v>49</v>
      </c>
      <c r="C48" s="176" t="s">
        <v>119</v>
      </c>
      <c r="D48" s="178"/>
      <c r="E48" s="141"/>
      <c r="F48" s="177" t="s">
        <v>9</v>
      </c>
      <c r="G48" s="142" t="s">
        <v>85</v>
      </c>
      <c r="H48" s="231"/>
      <c r="I48" s="179" t="s">
        <v>48</v>
      </c>
      <c r="J48" s="221" t="s">
        <v>130</v>
      </c>
      <c r="K48" s="218"/>
    </row>
    <row r="49" spans="1:11" s="144" customFormat="1" ht="68.25" customHeight="1" x14ac:dyDescent="0.2">
      <c r="A49" s="84">
        <v>47</v>
      </c>
      <c r="B49" s="175" t="s">
        <v>50</v>
      </c>
      <c r="C49" s="176" t="s">
        <v>119</v>
      </c>
      <c r="D49" s="177"/>
      <c r="E49" s="141"/>
      <c r="F49" s="177" t="s">
        <v>9</v>
      </c>
      <c r="G49" s="142" t="s">
        <v>85</v>
      </c>
      <c r="H49" s="231"/>
      <c r="I49" s="180" t="s">
        <v>51</v>
      </c>
      <c r="J49" s="221" t="s">
        <v>130</v>
      </c>
      <c r="K49" s="218"/>
    </row>
    <row r="50" spans="1:11" s="144" customFormat="1" ht="36.75" customHeight="1" x14ac:dyDescent="0.2">
      <c r="A50" s="84">
        <v>48</v>
      </c>
      <c r="B50" s="175" t="s">
        <v>52</v>
      </c>
      <c r="C50" s="176" t="s">
        <v>119</v>
      </c>
      <c r="D50" s="178"/>
      <c r="E50" s="181"/>
      <c r="F50" s="182" t="s">
        <v>53</v>
      </c>
      <c r="G50" s="142" t="s">
        <v>85</v>
      </c>
      <c r="H50" s="231"/>
      <c r="I50" s="180" t="s">
        <v>47</v>
      </c>
      <c r="J50" s="221" t="s">
        <v>130</v>
      </c>
      <c r="K50" s="218"/>
    </row>
    <row r="51" spans="1:11" ht="46.5" customHeight="1" x14ac:dyDescent="0.2">
      <c r="A51" s="84">
        <v>49</v>
      </c>
      <c r="B51" s="140" t="s">
        <v>213</v>
      </c>
      <c r="C51" s="183" t="s">
        <v>119</v>
      </c>
      <c r="D51" s="184"/>
      <c r="E51" s="154"/>
      <c r="F51" s="185" t="s">
        <v>9</v>
      </c>
      <c r="G51" s="139" t="s">
        <v>85</v>
      </c>
      <c r="H51" s="227">
        <v>12980</v>
      </c>
      <c r="I51" s="186" t="s">
        <v>55</v>
      </c>
      <c r="J51" s="222" t="s">
        <v>130</v>
      </c>
    </row>
    <row r="52" spans="1:11" ht="43.5" x14ac:dyDescent="0.2">
      <c r="A52" s="84">
        <v>51</v>
      </c>
      <c r="B52" s="140" t="s">
        <v>56</v>
      </c>
      <c r="C52" s="183" t="s">
        <v>119</v>
      </c>
      <c r="D52" s="184"/>
      <c r="E52" s="154"/>
      <c r="F52" s="185" t="s">
        <v>9</v>
      </c>
      <c r="G52" s="139" t="s">
        <v>85</v>
      </c>
      <c r="H52" s="233"/>
      <c r="I52" s="187" t="s">
        <v>57</v>
      </c>
      <c r="J52" s="222" t="s">
        <v>130</v>
      </c>
    </row>
    <row r="53" spans="1:11" x14ac:dyDescent="0.2">
      <c r="A53" s="84">
        <v>52</v>
      </c>
      <c r="B53" s="101" t="s">
        <v>154</v>
      </c>
      <c r="C53" s="149" t="s">
        <v>119</v>
      </c>
      <c r="D53" s="101"/>
      <c r="E53" s="188"/>
      <c r="F53" s="151" t="s">
        <v>9</v>
      </c>
      <c r="G53" s="189" t="s">
        <v>113</v>
      </c>
      <c r="H53" s="234"/>
      <c r="I53" s="191" t="s">
        <v>35</v>
      </c>
      <c r="J53" s="219" t="s">
        <v>130</v>
      </c>
    </row>
    <row r="54" spans="1:11" ht="58.5" customHeight="1" x14ac:dyDescent="0.2">
      <c r="A54" s="84">
        <v>53</v>
      </c>
      <c r="B54" s="101" t="s">
        <v>184</v>
      </c>
      <c r="C54" s="149" t="s">
        <v>119</v>
      </c>
      <c r="D54" s="101"/>
      <c r="E54" s="188"/>
      <c r="F54" s="101"/>
      <c r="G54" s="189" t="s">
        <v>113</v>
      </c>
      <c r="H54" s="234"/>
      <c r="I54" s="191" t="s">
        <v>35</v>
      </c>
      <c r="J54" s="219" t="s">
        <v>130</v>
      </c>
    </row>
    <row r="55" spans="1:11" ht="43.5" x14ac:dyDescent="0.2">
      <c r="A55" s="84">
        <v>54</v>
      </c>
      <c r="B55" s="85" t="s">
        <v>209</v>
      </c>
      <c r="C55" s="149" t="s">
        <v>119</v>
      </c>
      <c r="D55" s="101"/>
      <c r="E55" s="188"/>
      <c r="F55" s="151" t="s">
        <v>9</v>
      </c>
      <c r="G55" s="189" t="s">
        <v>113</v>
      </c>
      <c r="H55" s="227">
        <v>21450</v>
      </c>
      <c r="I55" s="191" t="s">
        <v>38</v>
      </c>
      <c r="J55" s="219" t="s">
        <v>130</v>
      </c>
    </row>
    <row r="56" spans="1:11" x14ac:dyDescent="0.2">
      <c r="A56" s="84">
        <v>55</v>
      </c>
      <c r="B56" s="101" t="s">
        <v>155</v>
      </c>
      <c r="C56" s="101" t="s">
        <v>122</v>
      </c>
      <c r="D56" s="192"/>
      <c r="E56" s="193"/>
      <c r="F56" s="151" t="s">
        <v>8</v>
      </c>
      <c r="G56" s="189" t="s">
        <v>113</v>
      </c>
      <c r="H56" s="234"/>
      <c r="I56" s="191" t="s">
        <v>38</v>
      </c>
      <c r="J56" s="219" t="s">
        <v>131</v>
      </c>
    </row>
    <row r="57" spans="1:11" ht="43.5" x14ac:dyDescent="0.2">
      <c r="A57" s="84">
        <v>56</v>
      </c>
      <c r="B57" s="85" t="s">
        <v>156</v>
      </c>
      <c r="C57" s="101" t="s">
        <v>120</v>
      </c>
      <c r="D57" s="192"/>
      <c r="E57" s="193"/>
      <c r="F57" s="151" t="s">
        <v>8</v>
      </c>
      <c r="G57" s="189" t="s">
        <v>113</v>
      </c>
      <c r="H57" s="234"/>
      <c r="I57" s="191" t="s">
        <v>38</v>
      </c>
      <c r="J57" s="219" t="s">
        <v>131</v>
      </c>
    </row>
    <row r="58" spans="1:11" x14ac:dyDescent="0.2">
      <c r="A58" s="84">
        <v>57</v>
      </c>
      <c r="B58" s="101" t="s">
        <v>157</v>
      </c>
      <c r="C58" s="101" t="s">
        <v>121</v>
      </c>
      <c r="D58" s="192">
        <v>1400</v>
      </c>
      <c r="E58" s="193"/>
      <c r="F58" s="151" t="s">
        <v>8</v>
      </c>
      <c r="G58" s="189" t="s">
        <v>113</v>
      </c>
      <c r="H58" s="234"/>
      <c r="I58" s="191" t="s">
        <v>41</v>
      </c>
      <c r="J58" s="219" t="s">
        <v>130</v>
      </c>
    </row>
    <row r="59" spans="1:11" x14ac:dyDescent="0.2">
      <c r="A59" s="84">
        <v>58</v>
      </c>
      <c r="B59" s="101" t="s">
        <v>42</v>
      </c>
      <c r="C59" s="101" t="s">
        <v>120</v>
      </c>
      <c r="D59" s="192">
        <v>50000</v>
      </c>
      <c r="E59" s="193"/>
      <c r="F59" s="151" t="s">
        <v>8</v>
      </c>
      <c r="G59" s="189" t="s">
        <v>113</v>
      </c>
      <c r="H59" s="234"/>
      <c r="I59" s="191" t="s">
        <v>38</v>
      </c>
      <c r="J59" s="219" t="s">
        <v>131</v>
      </c>
    </row>
    <row r="60" spans="1:11" x14ac:dyDescent="0.2">
      <c r="A60" s="84">
        <v>59</v>
      </c>
      <c r="B60" s="101" t="s">
        <v>158</v>
      </c>
      <c r="C60" s="149" t="s">
        <v>119</v>
      </c>
      <c r="D60" s="101">
        <f>83*100</f>
        <v>8300</v>
      </c>
      <c r="E60" s="194"/>
      <c r="F60" s="101" t="s">
        <v>118</v>
      </c>
      <c r="G60" s="189" t="s">
        <v>113</v>
      </c>
      <c r="H60" s="234"/>
      <c r="I60" s="191" t="s">
        <v>38</v>
      </c>
      <c r="J60" s="219" t="s">
        <v>130</v>
      </c>
    </row>
    <row r="61" spans="1:11" x14ac:dyDescent="0.2">
      <c r="A61" s="84">
        <v>60</v>
      </c>
      <c r="B61" s="101" t="s">
        <v>160</v>
      </c>
      <c r="C61" s="101" t="s">
        <v>121</v>
      </c>
      <c r="D61" s="190">
        <v>14350</v>
      </c>
      <c r="E61" s="194"/>
      <c r="F61" s="101" t="s">
        <v>8</v>
      </c>
      <c r="G61" s="189" t="s">
        <v>137</v>
      </c>
      <c r="H61" s="234"/>
      <c r="I61" s="191" t="s">
        <v>137</v>
      </c>
      <c r="J61" s="219" t="s">
        <v>130</v>
      </c>
    </row>
    <row r="62" spans="1:11" ht="23.25" x14ac:dyDescent="0.2">
      <c r="A62" s="202">
        <v>61</v>
      </c>
      <c r="B62" s="208" t="s">
        <v>159</v>
      </c>
      <c r="C62" s="209"/>
      <c r="D62" s="210">
        <f>SUM(D5:D61)</f>
        <v>214930</v>
      </c>
      <c r="E62" s="211">
        <f>SUM(E5:E61)</f>
        <v>0</v>
      </c>
      <c r="F62" s="212"/>
      <c r="G62" s="213">
        <f>SUM(G5:G61)</f>
        <v>164044</v>
      </c>
      <c r="H62" s="235">
        <v>202950</v>
      </c>
      <c r="I62" s="214" t="s">
        <v>146</v>
      </c>
      <c r="J62" s="223"/>
    </row>
    <row r="63" spans="1:11" ht="23.25" x14ac:dyDescent="0.2">
      <c r="A63" s="84">
        <v>62</v>
      </c>
      <c r="B63" s="206" t="s">
        <v>189</v>
      </c>
      <c r="C63" s="101"/>
      <c r="D63" s="195"/>
      <c r="E63" s="204"/>
      <c r="F63" s="196"/>
      <c r="G63" s="205"/>
      <c r="H63" s="236">
        <v>13200</v>
      </c>
      <c r="I63" s="101" t="s">
        <v>190</v>
      </c>
      <c r="J63" s="219" t="s">
        <v>194</v>
      </c>
    </row>
    <row r="64" spans="1:11" ht="23.25" x14ac:dyDescent="0.2">
      <c r="A64" s="84">
        <v>63</v>
      </c>
      <c r="B64" s="207" t="s">
        <v>191</v>
      </c>
      <c r="C64" s="101"/>
      <c r="D64" s="195"/>
      <c r="E64" s="204"/>
      <c r="F64" s="196"/>
      <c r="G64" s="205"/>
      <c r="H64" s="236">
        <v>54120</v>
      </c>
      <c r="I64" s="101" t="s">
        <v>190</v>
      </c>
      <c r="J64" s="219" t="s">
        <v>194</v>
      </c>
    </row>
    <row r="65" spans="1:10" ht="23.25" x14ac:dyDescent="0.2">
      <c r="A65" s="84">
        <v>64</v>
      </c>
      <c r="B65" s="206" t="s">
        <v>192</v>
      </c>
      <c r="C65" s="101"/>
      <c r="D65" s="195"/>
      <c r="E65" s="204"/>
      <c r="F65" s="196"/>
      <c r="G65" s="205"/>
      <c r="H65" s="236">
        <v>58500</v>
      </c>
      <c r="I65" s="101" t="s">
        <v>193</v>
      </c>
      <c r="J65" s="219" t="s">
        <v>194</v>
      </c>
    </row>
    <row r="66" spans="1:10" ht="23.25" x14ac:dyDescent="0.2">
      <c r="A66" s="84">
        <v>65</v>
      </c>
      <c r="B66" s="206" t="s">
        <v>195</v>
      </c>
      <c r="C66" s="101"/>
      <c r="D66" s="195"/>
      <c r="E66" s="204"/>
      <c r="F66" s="196"/>
      <c r="G66" s="205"/>
      <c r="H66" s="236">
        <v>56500</v>
      </c>
      <c r="I66" s="101" t="s">
        <v>196</v>
      </c>
      <c r="J66" s="219" t="s">
        <v>194</v>
      </c>
    </row>
    <row r="67" spans="1:10" ht="23.25" x14ac:dyDescent="0.2">
      <c r="A67" s="84">
        <v>66</v>
      </c>
      <c r="B67" s="206"/>
      <c r="C67" s="101"/>
      <c r="D67" s="195"/>
      <c r="E67" s="204"/>
      <c r="F67" s="196"/>
      <c r="G67" s="205"/>
      <c r="H67" s="236"/>
      <c r="I67" s="101"/>
      <c r="J67" s="219"/>
    </row>
    <row r="68" spans="1:10" ht="23.25" x14ac:dyDescent="0.2">
      <c r="A68" s="84"/>
      <c r="B68" s="206"/>
      <c r="C68" s="101"/>
      <c r="D68" s="195"/>
      <c r="E68" s="204"/>
      <c r="F68" s="196"/>
      <c r="G68" s="205"/>
      <c r="H68" s="236"/>
      <c r="I68" s="101"/>
      <c r="J68" s="219"/>
    </row>
    <row r="69" spans="1:10" x14ac:dyDescent="0.2">
      <c r="A69" s="70"/>
      <c r="B69" s="70" t="s">
        <v>128</v>
      </c>
      <c r="C69" s="70"/>
      <c r="D69" s="197"/>
      <c r="E69" s="138"/>
      <c r="F69" s="70"/>
      <c r="G69" s="70"/>
      <c r="H69" s="228"/>
      <c r="I69" s="70"/>
      <c r="J69" s="215"/>
    </row>
    <row r="70" spans="1:10" x14ac:dyDescent="0.2">
      <c r="A70" s="70"/>
      <c r="B70" s="70"/>
      <c r="C70" s="70"/>
      <c r="D70" s="70" t="s">
        <v>126</v>
      </c>
      <c r="E70" s="133" t="s">
        <v>127</v>
      </c>
      <c r="F70" s="70"/>
      <c r="G70" s="70"/>
      <c r="H70" s="233"/>
      <c r="I70" s="70"/>
      <c r="J70" s="215"/>
    </row>
    <row r="72" spans="1:10" x14ac:dyDescent="0.2">
      <c r="B72" s="134" t="s">
        <v>126</v>
      </c>
      <c r="C72" s="135">
        <v>200000</v>
      </c>
      <c r="D72" s="198">
        <f>C74-D62</f>
        <v>265070</v>
      </c>
    </row>
    <row r="73" spans="1:10" ht="21" x14ac:dyDescent="0.2">
      <c r="B73" s="134" t="s">
        <v>145</v>
      </c>
      <c r="C73" s="135">
        <v>1163681</v>
      </c>
      <c r="E73" s="203"/>
      <c r="H73" s="238">
        <f>C73-H62</f>
        <v>960731</v>
      </c>
    </row>
    <row r="74" spans="1:10" x14ac:dyDescent="0.2">
      <c r="B74" s="133" t="s">
        <v>147</v>
      </c>
      <c r="C74" s="138">
        <v>480000</v>
      </c>
    </row>
    <row r="75" spans="1:10" x14ac:dyDescent="0.2">
      <c r="B75" s="136" t="s">
        <v>148</v>
      </c>
      <c r="C75" s="137">
        <v>683681</v>
      </c>
    </row>
  </sheetData>
  <autoFilter ref="A3:J70" xr:uid="{00000000-0009-0000-0000-000002000000}">
    <filterColumn colId="3" showButton="0"/>
  </autoFilter>
  <mergeCells count="10">
    <mergeCell ref="K3:K4"/>
    <mergeCell ref="J3:J4"/>
    <mergeCell ref="A1:I1"/>
    <mergeCell ref="A3:A4"/>
    <mergeCell ref="D3:E3"/>
    <mergeCell ref="F3:F4"/>
    <mergeCell ref="G3:G4"/>
    <mergeCell ref="I3:I4"/>
    <mergeCell ref="C3:C4"/>
    <mergeCell ref="B3:B4"/>
  </mergeCells>
  <pageMargins left="0" right="0" top="0.19685039370078741" bottom="0" header="0" footer="0.11811023622047245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10"/>
  <sheetViews>
    <sheetView zoomScale="115" zoomScaleNormal="115" workbookViewId="0">
      <selection activeCell="F12" sqref="F12"/>
    </sheetView>
  </sheetViews>
  <sheetFormatPr defaultRowHeight="21.75" x14ac:dyDescent="0.2"/>
  <cols>
    <col min="1" max="1" width="7.125" style="2" customWidth="1"/>
    <col min="2" max="2" width="58" style="68" customWidth="1"/>
    <col min="3" max="3" width="9.75" style="66" customWidth="1"/>
    <col min="4" max="4" width="6.625" style="66" customWidth="1"/>
    <col min="5" max="5" width="8.25" style="2" customWidth="1"/>
    <col min="6" max="7" width="6.625" style="2" customWidth="1"/>
    <col min="8" max="8" width="9.75" style="2" customWidth="1"/>
    <col min="9" max="9" width="17.375" style="67" customWidth="1"/>
    <col min="10" max="11" width="4.375" style="2" customWidth="1"/>
    <col min="12" max="256" width="9" style="2"/>
    <col min="257" max="257" width="7.125" style="2" customWidth="1"/>
    <col min="258" max="258" width="58" style="2" customWidth="1"/>
    <col min="259" max="259" width="9.75" style="2" customWidth="1"/>
    <col min="260" max="260" width="6.625" style="2" customWidth="1"/>
    <col min="261" max="261" width="8.25" style="2" customWidth="1"/>
    <col min="262" max="263" width="6.625" style="2" customWidth="1"/>
    <col min="264" max="264" width="9.75" style="2" customWidth="1"/>
    <col min="265" max="265" width="17.375" style="2" customWidth="1"/>
    <col min="266" max="267" width="4.375" style="2" customWidth="1"/>
    <col min="268" max="512" width="9" style="2"/>
    <col min="513" max="513" width="7.125" style="2" customWidth="1"/>
    <col min="514" max="514" width="58" style="2" customWidth="1"/>
    <col min="515" max="515" width="9.75" style="2" customWidth="1"/>
    <col min="516" max="516" width="6.625" style="2" customWidth="1"/>
    <col min="517" max="517" width="8.25" style="2" customWidth="1"/>
    <col min="518" max="519" width="6.625" style="2" customWidth="1"/>
    <col min="520" max="520" width="9.75" style="2" customWidth="1"/>
    <col min="521" max="521" width="17.375" style="2" customWidth="1"/>
    <col min="522" max="523" width="4.375" style="2" customWidth="1"/>
    <col min="524" max="768" width="9" style="2"/>
    <col min="769" max="769" width="7.125" style="2" customWidth="1"/>
    <col min="770" max="770" width="58" style="2" customWidth="1"/>
    <col min="771" max="771" width="9.75" style="2" customWidth="1"/>
    <col min="772" max="772" width="6.625" style="2" customWidth="1"/>
    <col min="773" max="773" width="8.25" style="2" customWidth="1"/>
    <col min="774" max="775" width="6.625" style="2" customWidth="1"/>
    <col min="776" max="776" width="9.75" style="2" customWidth="1"/>
    <col min="777" max="777" width="17.375" style="2" customWidth="1"/>
    <col min="778" max="779" width="4.375" style="2" customWidth="1"/>
    <col min="780" max="1024" width="9" style="2"/>
    <col min="1025" max="1025" width="7.125" style="2" customWidth="1"/>
    <col min="1026" max="1026" width="58" style="2" customWidth="1"/>
    <col min="1027" max="1027" width="9.75" style="2" customWidth="1"/>
    <col min="1028" max="1028" width="6.625" style="2" customWidth="1"/>
    <col min="1029" max="1029" width="8.25" style="2" customWidth="1"/>
    <col min="1030" max="1031" width="6.625" style="2" customWidth="1"/>
    <col min="1032" max="1032" width="9.75" style="2" customWidth="1"/>
    <col min="1033" max="1033" width="17.375" style="2" customWidth="1"/>
    <col min="1034" max="1035" width="4.375" style="2" customWidth="1"/>
    <col min="1036" max="1280" width="9" style="2"/>
    <col min="1281" max="1281" width="7.125" style="2" customWidth="1"/>
    <col min="1282" max="1282" width="58" style="2" customWidth="1"/>
    <col min="1283" max="1283" width="9.75" style="2" customWidth="1"/>
    <col min="1284" max="1284" width="6.625" style="2" customWidth="1"/>
    <col min="1285" max="1285" width="8.25" style="2" customWidth="1"/>
    <col min="1286" max="1287" width="6.625" style="2" customWidth="1"/>
    <col min="1288" max="1288" width="9.75" style="2" customWidth="1"/>
    <col min="1289" max="1289" width="17.375" style="2" customWidth="1"/>
    <col min="1290" max="1291" width="4.375" style="2" customWidth="1"/>
    <col min="1292" max="1536" width="9" style="2"/>
    <col min="1537" max="1537" width="7.125" style="2" customWidth="1"/>
    <col min="1538" max="1538" width="58" style="2" customWidth="1"/>
    <col min="1539" max="1539" width="9.75" style="2" customWidth="1"/>
    <col min="1540" max="1540" width="6.625" style="2" customWidth="1"/>
    <col min="1541" max="1541" width="8.25" style="2" customWidth="1"/>
    <col min="1542" max="1543" width="6.625" style="2" customWidth="1"/>
    <col min="1544" max="1544" width="9.75" style="2" customWidth="1"/>
    <col min="1545" max="1545" width="17.375" style="2" customWidth="1"/>
    <col min="1546" max="1547" width="4.375" style="2" customWidth="1"/>
    <col min="1548" max="1792" width="9" style="2"/>
    <col min="1793" max="1793" width="7.125" style="2" customWidth="1"/>
    <col min="1794" max="1794" width="58" style="2" customWidth="1"/>
    <col min="1795" max="1795" width="9.75" style="2" customWidth="1"/>
    <col min="1796" max="1796" width="6.625" style="2" customWidth="1"/>
    <col min="1797" max="1797" width="8.25" style="2" customWidth="1"/>
    <col min="1798" max="1799" width="6.625" style="2" customWidth="1"/>
    <col min="1800" max="1800" width="9.75" style="2" customWidth="1"/>
    <col min="1801" max="1801" width="17.375" style="2" customWidth="1"/>
    <col min="1802" max="1803" width="4.375" style="2" customWidth="1"/>
    <col min="1804" max="2048" width="9" style="2"/>
    <col min="2049" max="2049" width="7.125" style="2" customWidth="1"/>
    <col min="2050" max="2050" width="58" style="2" customWidth="1"/>
    <col min="2051" max="2051" width="9.75" style="2" customWidth="1"/>
    <col min="2052" max="2052" width="6.625" style="2" customWidth="1"/>
    <col min="2053" max="2053" width="8.25" style="2" customWidth="1"/>
    <col min="2054" max="2055" width="6.625" style="2" customWidth="1"/>
    <col min="2056" max="2056" width="9.75" style="2" customWidth="1"/>
    <col min="2057" max="2057" width="17.375" style="2" customWidth="1"/>
    <col min="2058" max="2059" width="4.375" style="2" customWidth="1"/>
    <col min="2060" max="2304" width="9" style="2"/>
    <col min="2305" max="2305" width="7.125" style="2" customWidth="1"/>
    <col min="2306" max="2306" width="58" style="2" customWidth="1"/>
    <col min="2307" max="2307" width="9.75" style="2" customWidth="1"/>
    <col min="2308" max="2308" width="6.625" style="2" customWidth="1"/>
    <col min="2309" max="2309" width="8.25" style="2" customWidth="1"/>
    <col min="2310" max="2311" width="6.625" style="2" customWidth="1"/>
    <col min="2312" max="2312" width="9.75" style="2" customWidth="1"/>
    <col min="2313" max="2313" width="17.375" style="2" customWidth="1"/>
    <col min="2314" max="2315" width="4.375" style="2" customWidth="1"/>
    <col min="2316" max="2560" width="9" style="2"/>
    <col min="2561" max="2561" width="7.125" style="2" customWidth="1"/>
    <col min="2562" max="2562" width="58" style="2" customWidth="1"/>
    <col min="2563" max="2563" width="9.75" style="2" customWidth="1"/>
    <col min="2564" max="2564" width="6.625" style="2" customWidth="1"/>
    <col min="2565" max="2565" width="8.25" style="2" customWidth="1"/>
    <col min="2566" max="2567" width="6.625" style="2" customWidth="1"/>
    <col min="2568" max="2568" width="9.75" style="2" customWidth="1"/>
    <col min="2569" max="2569" width="17.375" style="2" customWidth="1"/>
    <col min="2570" max="2571" width="4.375" style="2" customWidth="1"/>
    <col min="2572" max="2816" width="9" style="2"/>
    <col min="2817" max="2817" width="7.125" style="2" customWidth="1"/>
    <col min="2818" max="2818" width="58" style="2" customWidth="1"/>
    <col min="2819" max="2819" width="9.75" style="2" customWidth="1"/>
    <col min="2820" max="2820" width="6.625" style="2" customWidth="1"/>
    <col min="2821" max="2821" width="8.25" style="2" customWidth="1"/>
    <col min="2822" max="2823" width="6.625" style="2" customWidth="1"/>
    <col min="2824" max="2824" width="9.75" style="2" customWidth="1"/>
    <col min="2825" max="2825" width="17.375" style="2" customWidth="1"/>
    <col min="2826" max="2827" width="4.375" style="2" customWidth="1"/>
    <col min="2828" max="3072" width="9" style="2"/>
    <col min="3073" max="3073" width="7.125" style="2" customWidth="1"/>
    <col min="3074" max="3074" width="58" style="2" customWidth="1"/>
    <col min="3075" max="3075" width="9.75" style="2" customWidth="1"/>
    <col min="3076" max="3076" width="6.625" style="2" customWidth="1"/>
    <col min="3077" max="3077" width="8.25" style="2" customWidth="1"/>
    <col min="3078" max="3079" width="6.625" style="2" customWidth="1"/>
    <col min="3080" max="3080" width="9.75" style="2" customWidth="1"/>
    <col min="3081" max="3081" width="17.375" style="2" customWidth="1"/>
    <col min="3082" max="3083" width="4.375" style="2" customWidth="1"/>
    <col min="3084" max="3328" width="9" style="2"/>
    <col min="3329" max="3329" width="7.125" style="2" customWidth="1"/>
    <col min="3330" max="3330" width="58" style="2" customWidth="1"/>
    <col min="3331" max="3331" width="9.75" style="2" customWidth="1"/>
    <col min="3332" max="3332" width="6.625" style="2" customWidth="1"/>
    <col min="3333" max="3333" width="8.25" style="2" customWidth="1"/>
    <col min="3334" max="3335" width="6.625" style="2" customWidth="1"/>
    <col min="3336" max="3336" width="9.75" style="2" customWidth="1"/>
    <col min="3337" max="3337" width="17.375" style="2" customWidth="1"/>
    <col min="3338" max="3339" width="4.375" style="2" customWidth="1"/>
    <col min="3340" max="3584" width="9" style="2"/>
    <col min="3585" max="3585" width="7.125" style="2" customWidth="1"/>
    <col min="3586" max="3586" width="58" style="2" customWidth="1"/>
    <col min="3587" max="3587" width="9.75" style="2" customWidth="1"/>
    <col min="3588" max="3588" width="6.625" style="2" customWidth="1"/>
    <col min="3589" max="3589" width="8.25" style="2" customWidth="1"/>
    <col min="3590" max="3591" width="6.625" style="2" customWidth="1"/>
    <col min="3592" max="3592" width="9.75" style="2" customWidth="1"/>
    <col min="3593" max="3593" width="17.375" style="2" customWidth="1"/>
    <col min="3594" max="3595" width="4.375" style="2" customWidth="1"/>
    <col min="3596" max="3840" width="9" style="2"/>
    <col min="3841" max="3841" width="7.125" style="2" customWidth="1"/>
    <col min="3842" max="3842" width="58" style="2" customWidth="1"/>
    <col min="3843" max="3843" width="9.75" style="2" customWidth="1"/>
    <col min="3844" max="3844" width="6.625" style="2" customWidth="1"/>
    <col min="3845" max="3845" width="8.25" style="2" customWidth="1"/>
    <col min="3846" max="3847" width="6.625" style="2" customWidth="1"/>
    <col min="3848" max="3848" width="9.75" style="2" customWidth="1"/>
    <col min="3849" max="3849" width="17.375" style="2" customWidth="1"/>
    <col min="3850" max="3851" width="4.375" style="2" customWidth="1"/>
    <col min="3852" max="4096" width="9" style="2"/>
    <col min="4097" max="4097" width="7.125" style="2" customWidth="1"/>
    <col min="4098" max="4098" width="58" style="2" customWidth="1"/>
    <col min="4099" max="4099" width="9.75" style="2" customWidth="1"/>
    <col min="4100" max="4100" width="6.625" style="2" customWidth="1"/>
    <col min="4101" max="4101" width="8.25" style="2" customWidth="1"/>
    <col min="4102" max="4103" width="6.625" style="2" customWidth="1"/>
    <col min="4104" max="4104" width="9.75" style="2" customWidth="1"/>
    <col min="4105" max="4105" width="17.375" style="2" customWidth="1"/>
    <col min="4106" max="4107" width="4.375" style="2" customWidth="1"/>
    <col min="4108" max="4352" width="9" style="2"/>
    <col min="4353" max="4353" width="7.125" style="2" customWidth="1"/>
    <col min="4354" max="4354" width="58" style="2" customWidth="1"/>
    <col min="4355" max="4355" width="9.75" style="2" customWidth="1"/>
    <col min="4356" max="4356" width="6.625" style="2" customWidth="1"/>
    <col min="4357" max="4357" width="8.25" style="2" customWidth="1"/>
    <col min="4358" max="4359" width="6.625" style="2" customWidth="1"/>
    <col min="4360" max="4360" width="9.75" style="2" customWidth="1"/>
    <col min="4361" max="4361" width="17.375" style="2" customWidth="1"/>
    <col min="4362" max="4363" width="4.375" style="2" customWidth="1"/>
    <col min="4364" max="4608" width="9" style="2"/>
    <col min="4609" max="4609" width="7.125" style="2" customWidth="1"/>
    <col min="4610" max="4610" width="58" style="2" customWidth="1"/>
    <col min="4611" max="4611" width="9.75" style="2" customWidth="1"/>
    <col min="4612" max="4612" width="6.625" style="2" customWidth="1"/>
    <col min="4613" max="4613" width="8.25" style="2" customWidth="1"/>
    <col min="4614" max="4615" width="6.625" style="2" customWidth="1"/>
    <col min="4616" max="4616" width="9.75" style="2" customWidth="1"/>
    <col min="4617" max="4617" width="17.375" style="2" customWidth="1"/>
    <col min="4618" max="4619" width="4.375" style="2" customWidth="1"/>
    <col min="4620" max="4864" width="9" style="2"/>
    <col min="4865" max="4865" width="7.125" style="2" customWidth="1"/>
    <col min="4866" max="4866" width="58" style="2" customWidth="1"/>
    <col min="4867" max="4867" width="9.75" style="2" customWidth="1"/>
    <col min="4868" max="4868" width="6.625" style="2" customWidth="1"/>
    <col min="4869" max="4869" width="8.25" style="2" customWidth="1"/>
    <col min="4870" max="4871" width="6.625" style="2" customWidth="1"/>
    <col min="4872" max="4872" width="9.75" style="2" customWidth="1"/>
    <col min="4873" max="4873" width="17.375" style="2" customWidth="1"/>
    <col min="4874" max="4875" width="4.375" style="2" customWidth="1"/>
    <col min="4876" max="5120" width="9" style="2"/>
    <col min="5121" max="5121" width="7.125" style="2" customWidth="1"/>
    <col min="5122" max="5122" width="58" style="2" customWidth="1"/>
    <col min="5123" max="5123" width="9.75" style="2" customWidth="1"/>
    <col min="5124" max="5124" width="6.625" style="2" customWidth="1"/>
    <col min="5125" max="5125" width="8.25" style="2" customWidth="1"/>
    <col min="5126" max="5127" width="6.625" style="2" customWidth="1"/>
    <col min="5128" max="5128" width="9.75" style="2" customWidth="1"/>
    <col min="5129" max="5129" width="17.375" style="2" customWidth="1"/>
    <col min="5130" max="5131" width="4.375" style="2" customWidth="1"/>
    <col min="5132" max="5376" width="9" style="2"/>
    <col min="5377" max="5377" width="7.125" style="2" customWidth="1"/>
    <col min="5378" max="5378" width="58" style="2" customWidth="1"/>
    <col min="5379" max="5379" width="9.75" style="2" customWidth="1"/>
    <col min="5380" max="5380" width="6.625" style="2" customWidth="1"/>
    <col min="5381" max="5381" width="8.25" style="2" customWidth="1"/>
    <col min="5382" max="5383" width="6.625" style="2" customWidth="1"/>
    <col min="5384" max="5384" width="9.75" style="2" customWidth="1"/>
    <col min="5385" max="5385" width="17.375" style="2" customWidth="1"/>
    <col min="5386" max="5387" width="4.375" style="2" customWidth="1"/>
    <col min="5388" max="5632" width="9" style="2"/>
    <col min="5633" max="5633" width="7.125" style="2" customWidth="1"/>
    <col min="5634" max="5634" width="58" style="2" customWidth="1"/>
    <col min="5635" max="5635" width="9.75" style="2" customWidth="1"/>
    <col min="5636" max="5636" width="6.625" style="2" customWidth="1"/>
    <col min="5637" max="5637" width="8.25" style="2" customWidth="1"/>
    <col min="5638" max="5639" width="6.625" style="2" customWidth="1"/>
    <col min="5640" max="5640" width="9.75" style="2" customWidth="1"/>
    <col min="5641" max="5641" width="17.375" style="2" customWidth="1"/>
    <col min="5642" max="5643" width="4.375" style="2" customWidth="1"/>
    <col min="5644" max="5888" width="9" style="2"/>
    <col min="5889" max="5889" width="7.125" style="2" customWidth="1"/>
    <col min="5890" max="5890" width="58" style="2" customWidth="1"/>
    <col min="5891" max="5891" width="9.75" style="2" customWidth="1"/>
    <col min="5892" max="5892" width="6.625" style="2" customWidth="1"/>
    <col min="5893" max="5893" width="8.25" style="2" customWidth="1"/>
    <col min="5894" max="5895" width="6.625" style="2" customWidth="1"/>
    <col min="5896" max="5896" width="9.75" style="2" customWidth="1"/>
    <col min="5897" max="5897" width="17.375" style="2" customWidth="1"/>
    <col min="5898" max="5899" width="4.375" style="2" customWidth="1"/>
    <col min="5900" max="6144" width="9" style="2"/>
    <col min="6145" max="6145" width="7.125" style="2" customWidth="1"/>
    <col min="6146" max="6146" width="58" style="2" customWidth="1"/>
    <col min="6147" max="6147" width="9.75" style="2" customWidth="1"/>
    <col min="6148" max="6148" width="6.625" style="2" customWidth="1"/>
    <col min="6149" max="6149" width="8.25" style="2" customWidth="1"/>
    <col min="6150" max="6151" width="6.625" style="2" customWidth="1"/>
    <col min="6152" max="6152" width="9.75" style="2" customWidth="1"/>
    <col min="6153" max="6153" width="17.375" style="2" customWidth="1"/>
    <col min="6154" max="6155" width="4.375" style="2" customWidth="1"/>
    <col min="6156" max="6400" width="9" style="2"/>
    <col min="6401" max="6401" width="7.125" style="2" customWidth="1"/>
    <col min="6402" max="6402" width="58" style="2" customWidth="1"/>
    <col min="6403" max="6403" width="9.75" style="2" customWidth="1"/>
    <col min="6404" max="6404" width="6.625" style="2" customWidth="1"/>
    <col min="6405" max="6405" width="8.25" style="2" customWidth="1"/>
    <col min="6406" max="6407" width="6.625" style="2" customWidth="1"/>
    <col min="6408" max="6408" width="9.75" style="2" customWidth="1"/>
    <col min="6409" max="6409" width="17.375" style="2" customWidth="1"/>
    <col min="6410" max="6411" width="4.375" style="2" customWidth="1"/>
    <col min="6412" max="6656" width="9" style="2"/>
    <col min="6657" max="6657" width="7.125" style="2" customWidth="1"/>
    <col min="6658" max="6658" width="58" style="2" customWidth="1"/>
    <col min="6659" max="6659" width="9.75" style="2" customWidth="1"/>
    <col min="6660" max="6660" width="6.625" style="2" customWidth="1"/>
    <col min="6661" max="6661" width="8.25" style="2" customWidth="1"/>
    <col min="6662" max="6663" width="6.625" style="2" customWidth="1"/>
    <col min="6664" max="6664" width="9.75" style="2" customWidth="1"/>
    <col min="6665" max="6665" width="17.375" style="2" customWidth="1"/>
    <col min="6666" max="6667" width="4.375" style="2" customWidth="1"/>
    <col min="6668" max="6912" width="9" style="2"/>
    <col min="6913" max="6913" width="7.125" style="2" customWidth="1"/>
    <col min="6914" max="6914" width="58" style="2" customWidth="1"/>
    <col min="6915" max="6915" width="9.75" style="2" customWidth="1"/>
    <col min="6916" max="6916" width="6.625" style="2" customWidth="1"/>
    <col min="6917" max="6917" width="8.25" style="2" customWidth="1"/>
    <col min="6918" max="6919" width="6.625" style="2" customWidth="1"/>
    <col min="6920" max="6920" width="9.75" style="2" customWidth="1"/>
    <col min="6921" max="6921" width="17.375" style="2" customWidth="1"/>
    <col min="6922" max="6923" width="4.375" style="2" customWidth="1"/>
    <col min="6924" max="7168" width="9" style="2"/>
    <col min="7169" max="7169" width="7.125" style="2" customWidth="1"/>
    <col min="7170" max="7170" width="58" style="2" customWidth="1"/>
    <col min="7171" max="7171" width="9.75" style="2" customWidth="1"/>
    <col min="7172" max="7172" width="6.625" style="2" customWidth="1"/>
    <col min="7173" max="7173" width="8.25" style="2" customWidth="1"/>
    <col min="7174" max="7175" width="6.625" style="2" customWidth="1"/>
    <col min="7176" max="7176" width="9.75" style="2" customWidth="1"/>
    <col min="7177" max="7177" width="17.375" style="2" customWidth="1"/>
    <col min="7178" max="7179" width="4.375" style="2" customWidth="1"/>
    <col min="7180" max="7424" width="9" style="2"/>
    <col min="7425" max="7425" width="7.125" style="2" customWidth="1"/>
    <col min="7426" max="7426" width="58" style="2" customWidth="1"/>
    <col min="7427" max="7427" width="9.75" style="2" customWidth="1"/>
    <col min="7428" max="7428" width="6.625" style="2" customWidth="1"/>
    <col min="7429" max="7429" width="8.25" style="2" customWidth="1"/>
    <col min="7430" max="7431" width="6.625" style="2" customWidth="1"/>
    <col min="7432" max="7432" width="9.75" style="2" customWidth="1"/>
    <col min="7433" max="7433" width="17.375" style="2" customWidth="1"/>
    <col min="7434" max="7435" width="4.375" style="2" customWidth="1"/>
    <col min="7436" max="7680" width="9" style="2"/>
    <col min="7681" max="7681" width="7.125" style="2" customWidth="1"/>
    <col min="7682" max="7682" width="58" style="2" customWidth="1"/>
    <col min="7683" max="7683" width="9.75" style="2" customWidth="1"/>
    <col min="7684" max="7684" width="6.625" style="2" customWidth="1"/>
    <col min="7685" max="7685" width="8.25" style="2" customWidth="1"/>
    <col min="7686" max="7687" width="6.625" style="2" customWidth="1"/>
    <col min="7688" max="7688" width="9.75" style="2" customWidth="1"/>
    <col min="7689" max="7689" width="17.375" style="2" customWidth="1"/>
    <col min="7690" max="7691" width="4.375" style="2" customWidth="1"/>
    <col min="7692" max="7936" width="9" style="2"/>
    <col min="7937" max="7937" width="7.125" style="2" customWidth="1"/>
    <col min="7938" max="7938" width="58" style="2" customWidth="1"/>
    <col min="7939" max="7939" width="9.75" style="2" customWidth="1"/>
    <col min="7940" max="7940" width="6.625" style="2" customWidth="1"/>
    <col min="7941" max="7941" width="8.25" style="2" customWidth="1"/>
    <col min="7942" max="7943" width="6.625" style="2" customWidth="1"/>
    <col min="7944" max="7944" width="9.75" style="2" customWidth="1"/>
    <col min="7945" max="7945" width="17.375" style="2" customWidth="1"/>
    <col min="7946" max="7947" width="4.375" style="2" customWidth="1"/>
    <col min="7948" max="8192" width="9" style="2"/>
    <col min="8193" max="8193" width="7.125" style="2" customWidth="1"/>
    <col min="8194" max="8194" width="58" style="2" customWidth="1"/>
    <col min="8195" max="8195" width="9.75" style="2" customWidth="1"/>
    <col min="8196" max="8196" width="6.625" style="2" customWidth="1"/>
    <col min="8197" max="8197" width="8.25" style="2" customWidth="1"/>
    <col min="8198" max="8199" width="6.625" style="2" customWidth="1"/>
    <col min="8200" max="8200" width="9.75" style="2" customWidth="1"/>
    <col min="8201" max="8201" width="17.375" style="2" customWidth="1"/>
    <col min="8202" max="8203" width="4.375" style="2" customWidth="1"/>
    <col min="8204" max="8448" width="9" style="2"/>
    <col min="8449" max="8449" width="7.125" style="2" customWidth="1"/>
    <col min="8450" max="8450" width="58" style="2" customWidth="1"/>
    <col min="8451" max="8451" width="9.75" style="2" customWidth="1"/>
    <col min="8452" max="8452" width="6.625" style="2" customWidth="1"/>
    <col min="8453" max="8453" width="8.25" style="2" customWidth="1"/>
    <col min="8454" max="8455" width="6.625" style="2" customWidth="1"/>
    <col min="8456" max="8456" width="9.75" style="2" customWidth="1"/>
    <col min="8457" max="8457" width="17.375" style="2" customWidth="1"/>
    <col min="8458" max="8459" width="4.375" style="2" customWidth="1"/>
    <col min="8460" max="8704" width="9" style="2"/>
    <col min="8705" max="8705" width="7.125" style="2" customWidth="1"/>
    <col min="8706" max="8706" width="58" style="2" customWidth="1"/>
    <col min="8707" max="8707" width="9.75" style="2" customWidth="1"/>
    <col min="8708" max="8708" width="6.625" style="2" customWidth="1"/>
    <col min="8709" max="8709" width="8.25" style="2" customWidth="1"/>
    <col min="8710" max="8711" width="6.625" style="2" customWidth="1"/>
    <col min="8712" max="8712" width="9.75" style="2" customWidth="1"/>
    <col min="8713" max="8713" width="17.375" style="2" customWidth="1"/>
    <col min="8714" max="8715" width="4.375" style="2" customWidth="1"/>
    <col min="8716" max="8960" width="9" style="2"/>
    <col min="8961" max="8961" width="7.125" style="2" customWidth="1"/>
    <col min="8962" max="8962" width="58" style="2" customWidth="1"/>
    <col min="8963" max="8963" width="9.75" style="2" customWidth="1"/>
    <col min="8964" max="8964" width="6.625" style="2" customWidth="1"/>
    <col min="8965" max="8965" width="8.25" style="2" customWidth="1"/>
    <col min="8966" max="8967" width="6.625" style="2" customWidth="1"/>
    <col min="8968" max="8968" width="9.75" style="2" customWidth="1"/>
    <col min="8969" max="8969" width="17.375" style="2" customWidth="1"/>
    <col min="8970" max="8971" width="4.375" style="2" customWidth="1"/>
    <col min="8972" max="9216" width="9" style="2"/>
    <col min="9217" max="9217" width="7.125" style="2" customWidth="1"/>
    <col min="9218" max="9218" width="58" style="2" customWidth="1"/>
    <col min="9219" max="9219" width="9.75" style="2" customWidth="1"/>
    <col min="9220" max="9220" width="6.625" style="2" customWidth="1"/>
    <col min="9221" max="9221" width="8.25" style="2" customWidth="1"/>
    <col min="9222" max="9223" width="6.625" style="2" customWidth="1"/>
    <col min="9224" max="9224" width="9.75" style="2" customWidth="1"/>
    <col min="9225" max="9225" width="17.375" style="2" customWidth="1"/>
    <col min="9226" max="9227" width="4.375" style="2" customWidth="1"/>
    <col min="9228" max="9472" width="9" style="2"/>
    <col min="9473" max="9473" width="7.125" style="2" customWidth="1"/>
    <col min="9474" max="9474" width="58" style="2" customWidth="1"/>
    <col min="9475" max="9475" width="9.75" style="2" customWidth="1"/>
    <col min="9476" max="9476" width="6.625" style="2" customWidth="1"/>
    <col min="9477" max="9477" width="8.25" style="2" customWidth="1"/>
    <col min="9478" max="9479" width="6.625" style="2" customWidth="1"/>
    <col min="9480" max="9480" width="9.75" style="2" customWidth="1"/>
    <col min="9481" max="9481" width="17.375" style="2" customWidth="1"/>
    <col min="9482" max="9483" width="4.375" style="2" customWidth="1"/>
    <col min="9484" max="9728" width="9" style="2"/>
    <col min="9729" max="9729" width="7.125" style="2" customWidth="1"/>
    <col min="9730" max="9730" width="58" style="2" customWidth="1"/>
    <col min="9731" max="9731" width="9.75" style="2" customWidth="1"/>
    <col min="9732" max="9732" width="6.625" style="2" customWidth="1"/>
    <col min="9733" max="9733" width="8.25" style="2" customWidth="1"/>
    <col min="9734" max="9735" width="6.625" style="2" customWidth="1"/>
    <col min="9736" max="9736" width="9.75" style="2" customWidth="1"/>
    <col min="9737" max="9737" width="17.375" style="2" customWidth="1"/>
    <col min="9738" max="9739" width="4.375" style="2" customWidth="1"/>
    <col min="9740" max="9984" width="9" style="2"/>
    <col min="9985" max="9985" width="7.125" style="2" customWidth="1"/>
    <col min="9986" max="9986" width="58" style="2" customWidth="1"/>
    <col min="9987" max="9987" width="9.75" style="2" customWidth="1"/>
    <col min="9988" max="9988" width="6.625" style="2" customWidth="1"/>
    <col min="9989" max="9989" width="8.25" style="2" customWidth="1"/>
    <col min="9990" max="9991" width="6.625" style="2" customWidth="1"/>
    <col min="9992" max="9992" width="9.75" style="2" customWidth="1"/>
    <col min="9993" max="9993" width="17.375" style="2" customWidth="1"/>
    <col min="9994" max="9995" width="4.375" style="2" customWidth="1"/>
    <col min="9996" max="10240" width="9" style="2"/>
    <col min="10241" max="10241" width="7.125" style="2" customWidth="1"/>
    <col min="10242" max="10242" width="58" style="2" customWidth="1"/>
    <col min="10243" max="10243" width="9.75" style="2" customWidth="1"/>
    <col min="10244" max="10244" width="6.625" style="2" customWidth="1"/>
    <col min="10245" max="10245" width="8.25" style="2" customWidth="1"/>
    <col min="10246" max="10247" width="6.625" style="2" customWidth="1"/>
    <col min="10248" max="10248" width="9.75" style="2" customWidth="1"/>
    <col min="10249" max="10249" width="17.375" style="2" customWidth="1"/>
    <col min="10250" max="10251" width="4.375" style="2" customWidth="1"/>
    <col min="10252" max="10496" width="9" style="2"/>
    <col min="10497" max="10497" width="7.125" style="2" customWidth="1"/>
    <col min="10498" max="10498" width="58" style="2" customWidth="1"/>
    <col min="10499" max="10499" width="9.75" style="2" customWidth="1"/>
    <col min="10500" max="10500" width="6.625" style="2" customWidth="1"/>
    <col min="10501" max="10501" width="8.25" style="2" customWidth="1"/>
    <col min="10502" max="10503" width="6.625" style="2" customWidth="1"/>
    <col min="10504" max="10504" width="9.75" style="2" customWidth="1"/>
    <col min="10505" max="10505" width="17.375" style="2" customWidth="1"/>
    <col min="10506" max="10507" width="4.375" style="2" customWidth="1"/>
    <col min="10508" max="10752" width="9" style="2"/>
    <col min="10753" max="10753" width="7.125" style="2" customWidth="1"/>
    <col min="10754" max="10754" width="58" style="2" customWidth="1"/>
    <col min="10755" max="10755" width="9.75" style="2" customWidth="1"/>
    <col min="10756" max="10756" width="6.625" style="2" customWidth="1"/>
    <col min="10757" max="10757" width="8.25" style="2" customWidth="1"/>
    <col min="10758" max="10759" width="6.625" style="2" customWidth="1"/>
    <col min="10760" max="10760" width="9.75" style="2" customWidth="1"/>
    <col min="10761" max="10761" width="17.375" style="2" customWidth="1"/>
    <col min="10762" max="10763" width="4.375" style="2" customWidth="1"/>
    <col min="10764" max="11008" width="9" style="2"/>
    <col min="11009" max="11009" width="7.125" style="2" customWidth="1"/>
    <col min="11010" max="11010" width="58" style="2" customWidth="1"/>
    <col min="11011" max="11011" width="9.75" style="2" customWidth="1"/>
    <col min="11012" max="11012" width="6.625" style="2" customWidth="1"/>
    <col min="11013" max="11013" width="8.25" style="2" customWidth="1"/>
    <col min="11014" max="11015" width="6.625" style="2" customWidth="1"/>
    <col min="11016" max="11016" width="9.75" style="2" customWidth="1"/>
    <col min="11017" max="11017" width="17.375" style="2" customWidth="1"/>
    <col min="11018" max="11019" width="4.375" style="2" customWidth="1"/>
    <col min="11020" max="11264" width="9" style="2"/>
    <col min="11265" max="11265" width="7.125" style="2" customWidth="1"/>
    <col min="11266" max="11266" width="58" style="2" customWidth="1"/>
    <col min="11267" max="11267" width="9.75" style="2" customWidth="1"/>
    <col min="11268" max="11268" width="6.625" style="2" customWidth="1"/>
    <col min="11269" max="11269" width="8.25" style="2" customWidth="1"/>
    <col min="11270" max="11271" width="6.625" style="2" customWidth="1"/>
    <col min="11272" max="11272" width="9.75" style="2" customWidth="1"/>
    <col min="11273" max="11273" width="17.375" style="2" customWidth="1"/>
    <col min="11274" max="11275" width="4.375" style="2" customWidth="1"/>
    <col min="11276" max="11520" width="9" style="2"/>
    <col min="11521" max="11521" width="7.125" style="2" customWidth="1"/>
    <col min="11522" max="11522" width="58" style="2" customWidth="1"/>
    <col min="11523" max="11523" width="9.75" style="2" customWidth="1"/>
    <col min="11524" max="11524" width="6.625" style="2" customWidth="1"/>
    <col min="11525" max="11525" width="8.25" style="2" customWidth="1"/>
    <col min="11526" max="11527" width="6.625" style="2" customWidth="1"/>
    <col min="11528" max="11528" width="9.75" style="2" customWidth="1"/>
    <col min="11529" max="11529" width="17.375" style="2" customWidth="1"/>
    <col min="11530" max="11531" width="4.375" style="2" customWidth="1"/>
    <col min="11532" max="11776" width="9" style="2"/>
    <col min="11777" max="11777" width="7.125" style="2" customWidth="1"/>
    <col min="11778" max="11778" width="58" style="2" customWidth="1"/>
    <col min="11779" max="11779" width="9.75" style="2" customWidth="1"/>
    <col min="11780" max="11780" width="6.625" style="2" customWidth="1"/>
    <col min="11781" max="11781" width="8.25" style="2" customWidth="1"/>
    <col min="11782" max="11783" width="6.625" style="2" customWidth="1"/>
    <col min="11784" max="11784" width="9.75" style="2" customWidth="1"/>
    <col min="11785" max="11785" width="17.375" style="2" customWidth="1"/>
    <col min="11786" max="11787" width="4.375" style="2" customWidth="1"/>
    <col min="11788" max="12032" width="9" style="2"/>
    <col min="12033" max="12033" width="7.125" style="2" customWidth="1"/>
    <col min="12034" max="12034" width="58" style="2" customWidth="1"/>
    <col min="12035" max="12035" width="9.75" style="2" customWidth="1"/>
    <col min="12036" max="12036" width="6.625" style="2" customWidth="1"/>
    <col min="12037" max="12037" width="8.25" style="2" customWidth="1"/>
    <col min="12038" max="12039" width="6.625" style="2" customWidth="1"/>
    <col min="12040" max="12040" width="9.75" style="2" customWidth="1"/>
    <col min="12041" max="12041" width="17.375" style="2" customWidth="1"/>
    <col min="12042" max="12043" width="4.375" style="2" customWidth="1"/>
    <col min="12044" max="12288" width="9" style="2"/>
    <col min="12289" max="12289" width="7.125" style="2" customWidth="1"/>
    <col min="12290" max="12290" width="58" style="2" customWidth="1"/>
    <col min="12291" max="12291" width="9.75" style="2" customWidth="1"/>
    <col min="12292" max="12292" width="6.625" style="2" customWidth="1"/>
    <col min="12293" max="12293" width="8.25" style="2" customWidth="1"/>
    <col min="12294" max="12295" width="6.625" style="2" customWidth="1"/>
    <col min="12296" max="12296" width="9.75" style="2" customWidth="1"/>
    <col min="12297" max="12297" width="17.375" style="2" customWidth="1"/>
    <col min="12298" max="12299" width="4.375" style="2" customWidth="1"/>
    <col min="12300" max="12544" width="9" style="2"/>
    <col min="12545" max="12545" width="7.125" style="2" customWidth="1"/>
    <col min="12546" max="12546" width="58" style="2" customWidth="1"/>
    <col min="12547" max="12547" width="9.75" style="2" customWidth="1"/>
    <col min="12548" max="12548" width="6.625" style="2" customWidth="1"/>
    <col min="12549" max="12549" width="8.25" style="2" customWidth="1"/>
    <col min="12550" max="12551" width="6.625" style="2" customWidth="1"/>
    <col min="12552" max="12552" width="9.75" style="2" customWidth="1"/>
    <col min="12553" max="12553" width="17.375" style="2" customWidth="1"/>
    <col min="12554" max="12555" width="4.375" style="2" customWidth="1"/>
    <col min="12556" max="12800" width="9" style="2"/>
    <col min="12801" max="12801" width="7.125" style="2" customWidth="1"/>
    <col min="12802" max="12802" width="58" style="2" customWidth="1"/>
    <col min="12803" max="12803" width="9.75" style="2" customWidth="1"/>
    <col min="12804" max="12804" width="6.625" style="2" customWidth="1"/>
    <col min="12805" max="12805" width="8.25" style="2" customWidth="1"/>
    <col min="12806" max="12807" width="6.625" style="2" customWidth="1"/>
    <col min="12808" max="12808" width="9.75" style="2" customWidth="1"/>
    <col min="12809" max="12809" width="17.375" style="2" customWidth="1"/>
    <col min="12810" max="12811" width="4.375" style="2" customWidth="1"/>
    <col min="12812" max="13056" width="9" style="2"/>
    <col min="13057" max="13057" width="7.125" style="2" customWidth="1"/>
    <col min="13058" max="13058" width="58" style="2" customWidth="1"/>
    <col min="13059" max="13059" width="9.75" style="2" customWidth="1"/>
    <col min="13060" max="13060" width="6.625" style="2" customWidth="1"/>
    <col min="13061" max="13061" width="8.25" style="2" customWidth="1"/>
    <col min="13062" max="13063" width="6.625" style="2" customWidth="1"/>
    <col min="13064" max="13064" width="9.75" style="2" customWidth="1"/>
    <col min="13065" max="13065" width="17.375" style="2" customWidth="1"/>
    <col min="13066" max="13067" width="4.375" style="2" customWidth="1"/>
    <col min="13068" max="13312" width="9" style="2"/>
    <col min="13313" max="13313" width="7.125" style="2" customWidth="1"/>
    <col min="13314" max="13314" width="58" style="2" customWidth="1"/>
    <col min="13315" max="13315" width="9.75" style="2" customWidth="1"/>
    <col min="13316" max="13316" width="6.625" style="2" customWidth="1"/>
    <col min="13317" max="13317" width="8.25" style="2" customWidth="1"/>
    <col min="13318" max="13319" width="6.625" style="2" customWidth="1"/>
    <col min="13320" max="13320" width="9.75" style="2" customWidth="1"/>
    <col min="13321" max="13321" width="17.375" style="2" customWidth="1"/>
    <col min="13322" max="13323" width="4.375" style="2" customWidth="1"/>
    <col min="13324" max="13568" width="9" style="2"/>
    <col min="13569" max="13569" width="7.125" style="2" customWidth="1"/>
    <col min="13570" max="13570" width="58" style="2" customWidth="1"/>
    <col min="13571" max="13571" width="9.75" style="2" customWidth="1"/>
    <col min="13572" max="13572" width="6.625" style="2" customWidth="1"/>
    <col min="13573" max="13573" width="8.25" style="2" customWidth="1"/>
    <col min="13574" max="13575" width="6.625" style="2" customWidth="1"/>
    <col min="13576" max="13576" width="9.75" style="2" customWidth="1"/>
    <col min="13577" max="13577" width="17.375" style="2" customWidth="1"/>
    <col min="13578" max="13579" width="4.375" style="2" customWidth="1"/>
    <col min="13580" max="13824" width="9" style="2"/>
    <col min="13825" max="13825" width="7.125" style="2" customWidth="1"/>
    <col min="13826" max="13826" width="58" style="2" customWidth="1"/>
    <col min="13827" max="13827" width="9.75" style="2" customWidth="1"/>
    <col min="13828" max="13828" width="6.625" style="2" customWidth="1"/>
    <col min="13829" max="13829" width="8.25" style="2" customWidth="1"/>
    <col min="13830" max="13831" width="6.625" style="2" customWidth="1"/>
    <col min="13832" max="13832" width="9.75" style="2" customWidth="1"/>
    <col min="13833" max="13833" width="17.375" style="2" customWidth="1"/>
    <col min="13834" max="13835" width="4.375" style="2" customWidth="1"/>
    <col min="13836" max="14080" width="9" style="2"/>
    <col min="14081" max="14081" width="7.125" style="2" customWidth="1"/>
    <col min="14082" max="14082" width="58" style="2" customWidth="1"/>
    <col min="14083" max="14083" width="9.75" style="2" customWidth="1"/>
    <col min="14084" max="14084" width="6.625" style="2" customWidth="1"/>
    <col min="14085" max="14085" width="8.25" style="2" customWidth="1"/>
    <col min="14086" max="14087" width="6.625" style="2" customWidth="1"/>
    <col min="14088" max="14088" width="9.75" style="2" customWidth="1"/>
    <col min="14089" max="14089" width="17.375" style="2" customWidth="1"/>
    <col min="14090" max="14091" width="4.375" style="2" customWidth="1"/>
    <col min="14092" max="14336" width="9" style="2"/>
    <col min="14337" max="14337" width="7.125" style="2" customWidth="1"/>
    <col min="14338" max="14338" width="58" style="2" customWidth="1"/>
    <col min="14339" max="14339" width="9.75" style="2" customWidth="1"/>
    <col min="14340" max="14340" width="6.625" style="2" customWidth="1"/>
    <col min="14341" max="14341" width="8.25" style="2" customWidth="1"/>
    <col min="14342" max="14343" width="6.625" style="2" customWidth="1"/>
    <col min="14344" max="14344" width="9.75" style="2" customWidth="1"/>
    <col min="14345" max="14345" width="17.375" style="2" customWidth="1"/>
    <col min="14346" max="14347" width="4.375" style="2" customWidth="1"/>
    <col min="14348" max="14592" width="9" style="2"/>
    <col min="14593" max="14593" width="7.125" style="2" customWidth="1"/>
    <col min="14594" max="14594" width="58" style="2" customWidth="1"/>
    <col min="14595" max="14595" width="9.75" style="2" customWidth="1"/>
    <col min="14596" max="14596" width="6.625" style="2" customWidth="1"/>
    <col min="14597" max="14597" width="8.25" style="2" customWidth="1"/>
    <col min="14598" max="14599" width="6.625" style="2" customWidth="1"/>
    <col min="14600" max="14600" width="9.75" style="2" customWidth="1"/>
    <col min="14601" max="14601" width="17.375" style="2" customWidth="1"/>
    <col min="14602" max="14603" width="4.375" style="2" customWidth="1"/>
    <col min="14604" max="14848" width="9" style="2"/>
    <col min="14849" max="14849" width="7.125" style="2" customWidth="1"/>
    <col min="14850" max="14850" width="58" style="2" customWidth="1"/>
    <col min="14851" max="14851" width="9.75" style="2" customWidth="1"/>
    <col min="14852" max="14852" width="6.625" style="2" customWidth="1"/>
    <col min="14853" max="14853" width="8.25" style="2" customWidth="1"/>
    <col min="14854" max="14855" width="6.625" style="2" customWidth="1"/>
    <col min="14856" max="14856" width="9.75" style="2" customWidth="1"/>
    <col min="14857" max="14857" width="17.375" style="2" customWidth="1"/>
    <col min="14858" max="14859" width="4.375" style="2" customWidth="1"/>
    <col min="14860" max="15104" width="9" style="2"/>
    <col min="15105" max="15105" width="7.125" style="2" customWidth="1"/>
    <col min="15106" max="15106" width="58" style="2" customWidth="1"/>
    <col min="15107" max="15107" width="9.75" style="2" customWidth="1"/>
    <col min="15108" max="15108" width="6.625" style="2" customWidth="1"/>
    <col min="15109" max="15109" width="8.25" style="2" customWidth="1"/>
    <col min="15110" max="15111" width="6.625" style="2" customWidth="1"/>
    <col min="15112" max="15112" width="9.75" style="2" customWidth="1"/>
    <col min="15113" max="15113" width="17.375" style="2" customWidth="1"/>
    <col min="15114" max="15115" width="4.375" style="2" customWidth="1"/>
    <col min="15116" max="15360" width="9" style="2"/>
    <col min="15361" max="15361" width="7.125" style="2" customWidth="1"/>
    <col min="15362" max="15362" width="58" style="2" customWidth="1"/>
    <col min="15363" max="15363" width="9.75" style="2" customWidth="1"/>
    <col min="15364" max="15364" width="6.625" style="2" customWidth="1"/>
    <col min="15365" max="15365" width="8.25" style="2" customWidth="1"/>
    <col min="15366" max="15367" width="6.625" style="2" customWidth="1"/>
    <col min="15368" max="15368" width="9.75" style="2" customWidth="1"/>
    <col min="15369" max="15369" width="17.375" style="2" customWidth="1"/>
    <col min="15370" max="15371" width="4.375" style="2" customWidth="1"/>
    <col min="15372" max="15616" width="9" style="2"/>
    <col min="15617" max="15617" width="7.125" style="2" customWidth="1"/>
    <col min="15618" max="15618" width="58" style="2" customWidth="1"/>
    <col min="15619" max="15619" width="9.75" style="2" customWidth="1"/>
    <col min="15620" max="15620" width="6.625" style="2" customWidth="1"/>
    <col min="15621" max="15621" width="8.25" style="2" customWidth="1"/>
    <col min="15622" max="15623" width="6.625" style="2" customWidth="1"/>
    <col min="15624" max="15624" width="9.75" style="2" customWidth="1"/>
    <col min="15625" max="15625" width="17.375" style="2" customWidth="1"/>
    <col min="15626" max="15627" width="4.375" style="2" customWidth="1"/>
    <col min="15628" max="15872" width="9" style="2"/>
    <col min="15873" max="15873" width="7.125" style="2" customWidth="1"/>
    <col min="15874" max="15874" width="58" style="2" customWidth="1"/>
    <col min="15875" max="15875" width="9.75" style="2" customWidth="1"/>
    <col min="15876" max="15876" width="6.625" style="2" customWidth="1"/>
    <col min="15877" max="15877" width="8.25" style="2" customWidth="1"/>
    <col min="15878" max="15879" width="6.625" style="2" customWidth="1"/>
    <col min="15880" max="15880" width="9.75" style="2" customWidth="1"/>
    <col min="15881" max="15881" width="17.375" style="2" customWidth="1"/>
    <col min="15882" max="15883" width="4.375" style="2" customWidth="1"/>
    <col min="15884" max="16128" width="9" style="2"/>
    <col min="16129" max="16129" width="7.125" style="2" customWidth="1"/>
    <col min="16130" max="16130" width="58" style="2" customWidth="1"/>
    <col min="16131" max="16131" width="9.75" style="2" customWidth="1"/>
    <col min="16132" max="16132" width="6.625" style="2" customWidth="1"/>
    <col min="16133" max="16133" width="8.25" style="2" customWidth="1"/>
    <col min="16134" max="16135" width="6.625" style="2" customWidth="1"/>
    <col min="16136" max="16136" width="9.75" style="2" customWidth="1"/>
    <col min="16137" max="16137" width="17.375" style="2" customWidth="1"/>
    <col min="16138" max="16139" width="4.375" style="2" customWidth="1"/>
    <col min="16140" max="16384" width="9" style="2"/>
  </cols>
  <sheetData>
    <row r="1" spans="1:11" ht="21" customHeight="1" x14ac:dyDescent="0.2">
      <c r="A1" s="306" t="s">
        <v>58</v>
      </c>
      <c r="B1" s="306"/>
      <c r="C1" s="306"/>
      <c r="D1" s="306"/>
      <c r="E1" s="306"/>
      <c r="F1" s="306"/>
      <c r="G1" s="306"/>
      <c r="H1" s="306"/>
      <c r="I1" s="306"/>
      <c r="J1" s="1"/>
      <c r="K1" s="1"/>
    </row>
    <row r="2" spans="1:11" ht="21" customHeight="1" x14ac:dyDescent="0.2">
      <c r="A2" s="306"/>
      <c r="B2" s="306"/>
      <c r="C2" s="306"/>
      <c r="D2" s="306"/>
      <c r="E2" s="306"/>
      <c r="F2" s="306"/>
      <c r="G2" s="306"/>
      <c r="H2" s="306"/>
      <c r="I2" s="306"/>
      <c r="J2" s="1"/>
      <c r="K2" s="1"/>
    </row>
    <row r="3" spans="1:11" x14ac:dyDescent="0.2">
      <c r="A3" s="299" t="s">
        <v>2</v>
      </c>
      <c r="B3" s="47" t="s">
        <v>3</v>
      </c>
      <c r="C3" s="300" t="s">
        <v>4</v>
      </c>
      <c r="D3" s="300"/>
      <c r="E3" s="300"/>
      <c r="F3" s="300"/>
      <c r="G3" s="300"/>
      <c r="H3" s="6"/>
      <c r="I3" s="47" t="s">
        <v>6</v>
      </c>
    </row>
    <row r="4" spans="1:11" x14ac:dyDescent="0.2">
      <c r="A4" s="299"/>
      <c r="B4" s="47" t="s">
        <v>59</v>
      </c>
      <c r="C4" s="47" t="s">
        <v>8</v>
      </c>
      <c r="D4" s="47" t="s">
        <v>9</v>
      </c>
      <c r="E4" s="6" t="s">
        <v>10</v>
      </c>
      <c r="F4" s="6" t="s">
        <v>11</v>
      </c>
      <c r="G4" s="6" t="s">
        <v>12</v>
      </c>
      <c r="H4" s="6" t="s">
        <v>60</v>
      </c>
      <c r="I4" s="47" t="s">
        <v>14</v>
      </c>
    </row>
    <row r="5" spans="1:11" x14ac:dyDescent="0.45">
      <c r="A5" s="70">
        <v>1</v>
      </c>
      <c r="B5" s="88" t="s">
        <v>103</v>
      </c>
      <c r="C5" s="87"/>
      <c r="D5" s="72">
        <v>26000</v>
      </c>
      <c r="E5" s="73"/>
      <c r="F5" s="73"/>
      <c r="G5" s="73"/>
      <c r="H5" s="6" t="s">
        <v>106</v>
      </c>
      <c r="I5" s="79" t="s">
        <v>107</v>
      </c>
    </row>
    <row r="6" spans="1:11" ht="37.5" x14ac:dyDescent="0.45">
      <c r="A6" s="70">
        <v>2</v>
      </c>
      <c r="B6" s="59" t="s">
        <v>104</v>
      </c>
      <c r="C6" s="19"/>
      <c r="D6" s="75"/>
      <c r="E6" s="73"/>
      <c r="F6" s="73"/>
      <c r="G6" s="73"/>
      <c r="H6" s="6" t="s">
        <v>106</v>
      </c>
      <c r="I6" s="79" t="s">
        <v>107</v>
      </c>
    </row>
    <row r="7" spans="1:11" ht="30" x14ac:dyDescent="0.45">
      <c r="A7" s="70">
        <v>3</v>
      </c>
      <c r="B7" s="88" t="s">
        <v>105</v>
      </c>
      <c r="C7" s="2"/>
      <c r="D7" s="75">
        <v>13000</v>
      </c>
      <c r="E7" s="73"/>
      <c r="F7" s="73"/>
      <c r="G7" s="73"/>
      <c r="H7" s="6" t="s">
        <v>106</v>
      </c>
      <c r="I7" s="79" t="s">
        <v>107</v>
      </c>
    </row>
    <row r="8" spans="1:11" ht="18.75" x14ac:dyDescent="0.25">
      <c r="A8" s="70"/>
      <c r="B8" s="2"/>
      <c r="C8" s="20"/>
      <c r="D8" s="75"/>
      <c r="E8" s="73"/>
      <c r="F8" s="73"/>
      <c r="G8" s="73"/>
      <c r="H8" s="6"/>
      <c r="I8" s="74"/>
    </row>
    <row r="9" spans="1:11" ht="21.75" customHeight="1" x14ac:dyDescent="0.45">
      <c r="A9" s="17"/>
      <c r="B9" s="62" t="s">
        <v>23</v>
      </c>
      <c r="C9" s="63">
        <f>SUM(C5:C5)</f>
        <v>0</v>
      </c>
      <c r="D9" s="64">
        <f>SUM(D5:D5)</f>
        <v>26000</v>
      </c>
      <c r="E9" s="19"/>
      <c r="F9" s="19"/>
      <c r="G9" s="20"/>
      <c r="H9" s="20"/>
      <c r="I9" s="54"/>
    </row>
    <row r="10" spans="1:11" ht="18.75" x14ac:dyDescent="0.2">
      <c r="B10" s="65"/>
    </row>
  </sheetData>
  <mergeCells count="4">
    <mergeCell ref="A1:I1"/>
    <mergeCell ref="A2:I2"/>
    <mergeCell ref="A3:A4"/>
    <mergeCell ref="C3:G3"/>
  </mergeCells>
  <pageMargins left="0.24" right="0.12" top="0.39" bottom="0.12" header="0.12" footer="0.12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3"/>
  <sheetViews>
    <sheetView topLeftCell="A4" zoomScale="115" zoomScaleNormal="115" workbookViewId="0">
      <selection activeCell="B8" sqref="B8"/>
    </sheetView>
  </sheetViews>
  <sheetFormatPr defaultRowHeight="21.75" x14ac:dyDescent="0.2"/>
  <cols>
    <col min="1" max="1" width="7.125" style="2" customWidth="1"/>
    <col min="2" max="2" width="58" style="68" customWidth="1"/>
    <col min="3" max="3" width="9.75" style="66" customWidth="1"/>
    <col min="4" max="4" width="6.625" style="66" customWidth="1"/>
    <col min="5" max="5" width="8.25" style="2" customWidth="1"/>
    <col min="6" max="7" width="6.625" style="2" customWidth="1"/>
    <col min="8" max="8" width="9.75" style="2" customWidth="1"/>
    <col min="9" max="9" width="17.375" style="67" customWidth="1"/>
    <col min="10" max="11" width="4.375" style="2" customWidth="1"/>
    <col min="12" max="256" width="9" style="2"/>
    <col min="257" max="257" width="7.125" style="2" customWidth="1"/>
    <col min="258" max="258" width="58" style="2" customWidth="1"/>
    <col min="259" max="259" width="9.75" style="2" customWidth="1"/>
    <col min="260" max="260" width="6.625" style="2" customWidth="1"/>
    <col min="261" max="261" width="8.25" style="2" customWidth="1"/>
    <col min="262" max="263" width="6.625" style="2" customWidth="1"/>
    <col min="264" max="264" width="9.75" style="2" customWidth="1"/>
    <col min="265" max="265" width="17.375" style="2" customWidth="1"/>
    <col min="266" max="267" width="4.375" style="2" customWidth="1"/>
    <col min="268" max="512" width="9" style="2"/>
    <col min="513" max="513" width="7.125" style="2" customWidth="1"/>
    <col min="514" max="514" width="58" style="2" customWidth="1"/>
    <col min="515" max="515" width="9.75" style="2" customWidth="1"/>
    <col min="516" max="516" width="6.625" style="2" customWidth="1"/>
    <col min="517" max="517" width="8.25" style="2" customWidth="1"/>
    <col min="518" max="519" width="6.625" style="2" customWidth="1"/>
    <col min="520" max="520" width="9.75" style="2" customWidth="1"/>
    <col min="521" max="521" width="17.375" style="2" customWidth="1"/>
    <col min="522" max="523" width="4.375" style="2" customWidth="1"/>
    <col min="524" max="768" width="9" style="2"/>
    <col min="769" max="769" width="7.125" style="2" customWidth="1"/>
    <col min="770" max="770" width="58" style="2" customWidth="1"/>
    <col min="771" max="771" width="9.75" style="2" customWidth="1"/>
    <col min="772" max="772" width="6.625" style="2" customWidth="1"/>
    <col min="773" max="773" width="8.25" style="2" customWidth="1"/>
    <col min="774" max="775" width="6.625" style="2" customWidth="1"/>
    <col min="776" max="776" width="9.75" style="2" customWidth="1"/>
    <col min="777" max="777" width="17.375" style="2" customWidth="1"/>
    <col min="778" max="779" width="4.375" style="2" customWidth="1"/>
    <col min="780" max="1024" width="9" style="2"/>
    <col min="1025" max="1025" width="7.125" style="2" customWidth="1"/>
    <col min="1026" max="1026" width="58" style="2" customWidth="1"/>
    <col min="1027" max="1027" width="9.75" style="2" customWidth="1"/>
    <col min="1028" max="1028" width="6.625" style="2" customWidth="1"/>
    <col min="1029" max="1029" width="8.25" style="2" customWidth="1"/>
    <col min="1030" max="1031" width="6.625" style="2" customWidth="1"/>
    <col min="1032" max="1032" width="9.75" style="2" customWidth="1"/>
    <col min="1033" max="1033" width="17.375" style="2" customWidth="1"/>
    <col min="1034" max="1035" width="4.375" style="2" customWidth="1"/>
    <col min="1036" max="1280" width="9" style="2"/>
    <col min="1281" max="1281" width="7.125" style="2" customWidth="1"/>
    <col min="1282" max="1282" width="58" style="2" customWidth="1"/>
    <col min="1283" max="1283" width="9.75" style="2" customWidth="1"/>
    <col min="1284" max="1284" width="6.625" style="2" customWidth="1"/>
    <col min="1285" max="1285" width="8.25" style="2" customWidth="1"/>
    <col min="1286" max="1287" width="6.625" style="2" customWidth="1"/>
    <col min="1288" max="1288" width="9.75" style="2" customWidth="1"/>
    <col min="1289" max="1289" width="17.375" style="2" customWidth="1"/>
    <col min="1290" max="1291" width="4.375" style="2" customWidth="1"/>
    <col min="1292" max="1536" width="9" style="2"/>
    <col min="1537" max="1537" width="7.125" style="2" customWidth="1"/>
    <col min="1538" max="1538" width="58" style="2" customWidth="1"/>
    <col min="1539" max="1539" width="9.75" style="2" customWidth="1"/>
    <col min="1540" max="1540" width="6.625" style="2" customWidth="1"/>
    <col min="1541" max="1541" width="8.25" style="2" customWidth="1"/>
    <col min="1542" max="1543" width="6.625" style="2" customWidth="1"/>
    <col min="1544" max="1544" width="9.75" style="2" customWidth="1"/>
    <col min="1545" max="1545" width="17.375" style="2" customWidth="1"/>
    <col min="1546" max="1547" width="4.375" style="2" customWidth="1"/>
    <col min="1548" max="1792" width="9" style="2"/>
    <col min="1793" max="1793" width="7.125" style="2" customWidth="1"/>
    <col min="1794" max="1794" width="58" style="2" customWidth="1"/>
    <col min="1795" max="1795" width="9.75" style="2" customWidth="1"/>
    <col min="1796" max="1796" width="6.625" style="2" customWidth="1"/>
    <col min="1797" max="1797" width="8.25" style="2" customWidth="1"/>
    <col min="1798" max="1799" width="6.625" style="2" customWidth="1"/>
    <col min="1800" max="1800" width="9.75" style="2" customWidth="1"/>
    <col min="1801" max="1801" width="17.375" style="2" customWidth="1"/>
    <col min="1802" max="1803" width="4.375" style="2" customWidth="1"/>
    <col min="1804" max="2048" width="9" style="2"/>
    <col min="2049" max="2049" width="7.125" style="2" customWidth="1"/>
    <col min="2050" max="2050" width="58" style="2" customWidth="1"/>
    <col min="2051" max="2051" width="9.75" style="2" customWidth="1"/>
    <col min="2052" max="2052" width="6.625" style="2" customWidth="1"/>
    <col min="2053" max="2053" width="8.25" style="2" customWidth="1"/>
    <col min="2054" max="2055" width="6.625" style="2" customWidth="1"/>
    <col min="2056" max="2056" width="9.75" style="2" customWidth="1"/>
    <col min="2057" max="2057" width="17.375" style="2" customWidth="1"/>
    <col min="2058" max="2059" width="4.375" style="2" customWidth="1"/>
    <col min="2060" max="2304" width="9" style="2"/>
    <col min="2305" max="2305" width="7.125" style="2" customWidth="1"/>
    <col min="2306" max="2306" width="58" style="2" customWidth="1"/>
    <col min="2307" max="2307" width="9.75" style="2" customWidth="1"/>
    <col min="2308" max="2308" width="6.625" style="2" customWidth="1"/>
    <col min="2309" max="2309" width="8.25" style="2" customWidth="1"/>
    <col min="2310" max="2311" width="6.625" style="2" customWidth="1"/>
    <col min="2312" max="2312" width="9.75" style="2" customWidth="1"/>
    <col min="2313" max="2313" width="17.375" style="2" customWidth="1"/>
    <col min="2314" max="2315" width="4.375" style="2" customWidth="1"/>
    <col min="2316" max="2560" width="9" style="2"/>
    <col min="2561" max="2561" width="7.125" style="2" customWidth="1"/>
    <col min="2562" max="2562" width="58" style="2" customWidth="1"/>
    <col min="2563" max="2563" width="9.75" style="2" customWidth="1"/>
    <col min="2564" max="2564" width="6.625" style="2" customWidth="1"/>
    <col min="2565" max="2565" width="8.25" style="2" customWidth="1"/>
    <col min="2566" max="2567" width="6.625" style="2" customWidth="1"/>
    <col min="2568" max="2568" width="9.75" style="2" customWidth="1"/>
    <col min="2569" max="2569" width="17.375" style="2" customWidth="1"/>
    <col min="2570" max="2571" width="4.375" style="2" customWidth="1"/>
    <col min="2572" max="2816" width="9" style="2"/>
    <col min="2817" max="2817" width="7.125" style="2" customWidth="1"/>
    <col min="2818" max="2818" width="58" style="2" customWidth="1"/>
    <col min="2819" max="2819" width="9.75" style="2" customWidth="1"/>
    <col min="2820" max="2820" width="6.625" style="2" customWidth="1"/>
    <col min="2821" max="2821" width="8.25" style="2" customWidth="1"/>
    <col min="2822" max="2823" width="6.625" style="2" customWidth="1"/>
    <col min="2824" max="2824" width="9.75" style="2" customWidth="1"/>
    <col min="2825" max="2825" width="17.375" style="2" customWidth="1"/>
    <col min="2826" max="2827" width="4.375" style="2" customWidth="1"/>
    <col min="2828" max="3072" width="9" style="2"/>
    <col min="3073" max="3073" width="7.125" style="2" customWidth="1"/>
    <col min="3074" max="3074" width="58" style="2" customWidth="1"/>
    <col min="3075" max="3075" width="9.75" style="2" customWidth="1"/>
    <col min="3076" max="3076" width="6.625" style="2" customWidth="1"/>
    <col min="3077" max="3077" width="8.25" style="2" customWidth="1"/>
    <col min="3078" max="3079" width="6.625" style="2" customWidth="1"/>
    <col min="3080" max="3080" width="9.75" style="2" customWidth="1"/>
    <col min="3081" max="3081" width="17.375" style="2" customWidth="1"/>
    <col min="3082" max="3083" width="4.375" style="2" customWidth="1"/>
    <col min="3084" max="3328" width="9" style="2"/>
    <col min="3329" max="3329" width="7.125" style="2" customWidth="1"/>
    <col min="3330" max="3330" width="58" style="2" customWidth="1"/>
    <col min="3331" max="3331" width="9.75" style="2" customWidth="1"/>
    <col min="3332" max="3332" width="6.625" style="2" customWidth="1"/>
    <col min="3333" max="3333" width="8.25" style="2" customWidth="1"/>
    <col min="3334" max="3335" width="6.625" style="2" customWidth="1"/>
    <col min="3336" max="3336" width="9.75" style="2" customWidth="1"/>
    <col min="3337" max="3337" width="17.375" style="2" customWidth="1"/>
    <col min="3338" max="3339" width="4.375" style="2" customWidth="1"/>
    <col min="3340" max="3584" width="9" style="2"/>
    <col min="3585" max="3585" width="7.125" style="2" customWidth="1"/>
    <col min="3586" max="3586" width="58" style="2" customWidth="1"/>
    <col min="3587" max="3587" width="9.75" style="2" customWidth="1"/>
    <col min="3588" max="3588" width="6.625" style="2" customWidth="1"/>
    <col min="3589" max="3589" width="8.25" style="2" customWidth="1"/>
    <col min="3590" max="3591" width="6.625" style="2" customWidth="1"/>
    <col min="3592" max="3592" width="9.75" style="2" customWidth="1"/>
    <col min="3593" max="3593" width="17.375" style="2" customWidth="1"/>
    <col min="3594" max="3595" width="4.375" style="2" customWidth="1"/>
    <col min="3596" max="3840" width="9" style="2"/>
    <col min="3841" max="3841" width="7.125" style="2" customWidth="1"/>
    <col min="3842" max="3842" width="58" style="2" customWidth="1"/>
    <col min="3843" max="3843" width="9.75" style="2" customWidth="1"/>
    <col min="3844" max="3844" width="6.625" style="2" customWidth="1"/>
    <col min="3845" max="3845" width="8.25" style="2" customWidth="1"/>
    <col min="3846" max="3847" width="6.625" style="2" customWidth="1"/>
    <col min="3848" max="3848" width="9.75" style="2" customWidth="1"/>
    <col min="3849" max="3849" width="17.375" style="2" customWidth="1"/>
    <col min="3850" max="3851" width="4.375" style="2" customWidth="1"/>
    <col min="3852" max="4096" width="9" style="2"/>
    <col min="4097" max="4097" width="7.125" style="2" customWidth="1"/>
    <col min="4098" max="4098" width="58" style="2" customWidth="1"/>
    <col min="4099" max="4099" width="9.75" style="2" customWidth="1"/>
    <col min="4100" max="4100" width="6.625" style="2" customWidth="1"/>
    <col min="4101" max="4101" width="8.25" style="2" customWidth="1"/>
    <col min="4102" max="4103" width="6.625" style="2" customWidth="1"/>
    <col min="4104" max="4104" width="9.75" style="2" customWidth="1"/>
    <col min="4105" max="4105" width="17.375" style="2" customWidth="1"/>
    <col min="4106" max="4107" width="4.375" style="2" customWidth="1"/>
    <col min="4108" max="4352" width="9" style="2"/>
    <col min="4353" max="4353" width="7.125" style="2" customWidth="1"/>
    <col min="4354" max="4354" width="58" style="2" customWidth="1"/>
    <col min="4355" max="4355" width="9.75" style="2" customWidth="1"/>
    <col min="4356" max="4356" width="6.625" style="2" customWidth="1"/>
    <col min="4357" max="4357" width="8.25" style="2" customWidth="1"/>
    <col min="4358" max="4359" width="6.625" style="2" customWidth="1"/>
    <col min="4360" max="4360" width="9.75" style="2" customWidth="1"/>
    <col min="4361" max="4361" width="17.375" style="2" customWidth="1"/>
    <col min="4362" max="4363" width="4.375" style="2" customWidth="1"/>
    <col min="4364" max="4608" width="9" style="2"/>
    <col min="4609" max="4609" width="7.125" style="2" customWidth="1"/>
    <col min="4610" max="4610" width="58" style="2" customWidth="1"/>
    <col min="4611" max="4611" width="9.75" style="2" customWidth="1"/>
    <col min="4612" max="4612" width="6.625" style="2" customWidth="1"/>
    <col min="4613" max="4613" width="8.25" style="2" customWidth="1"/>
    <col min="4614" max="4615" width="6.625" style="2" customWidth="1"/>
    <col min="4616" max="4616" width="9.75" style="2" customWidth="1"/>
    <col min="4617" max="4617" width="17.375" style="2" customWidth="1"/>
    <col min="4618" max="4619" width="4.375" style="2" customWidth="1"/>
    <col min="4620" max="4864" width="9" style="2"/>
    <col min="4865" max="4865" width="7.125" style="2" customWidth="1"/>
    <col min="4866" max="4866" width="58" style="2" customWidth="1"/>
    <col min="4867" max="4867" width="9.75" style="2" customWidth="1"/>
    <col min="4868" max="4868" width="6.625" style="2" customWidth="1"/>
    <col min="4869" max="4869" width="8.25" style="2" customWidth="1"/>
    <col min="4870" max="4871" width="6.625" style="2" customWidth="1"/>
    <col min="4872" max="4872" width="9.75" style="2" customWidth="1"/>
    <col min="4873" max="4873" width="17.375" style="2" customWidth="1"/>
    <col min="4874" max="4875" width="4.375" style="2" customWidth="1"/>
    <col min="4876" max="5120" width="9" style="2"/>
    <col min="5121" max="5121" width="7.125" style="2" customWidth="1"/>
    <col min="5122" max="5122" width="58" style="2" customWidth="1"/>
    <col min="5123" max="5123" width="9.75" style="2" customWidth="1"/>
    <col min="5124" max="5124" width="6.625" style="2" customWidth="1"/>
    <col min="5125" max="5125" width="8.25" style="2" customWidth="1"/>
    <col min="5126" max="5127" width="6.625" style="2" customWidth="1"/>
    <col min="5128" max="5128" width="9.75" style="2" customWidth="1"/>
    <col min="5129" max="5129" width="17.375" style="2" customWidth="1"/>
    <col min="5130" max="5131" width="4.375" style="2" customWidth="1"/>
    <col min="5132" max="5376" width="9" style="2"/>
    <col min="5377" max="5377" width="7.125" style="2" customWidth="1"/>
    <col min="5378" max="5378" width="58" style="2" customWidth="1"/>
    <col min="5379" max="5379" width="9.75" style="2" customWidth="1"/>
    <col min="5380" max="5380" width="6.625" style="2" customWidth="1"/>
    <col min="5381" max="5381" width="8.25" style="2" customWidth="1"/>
    <col min="5382" max="5383" width="6.625" style="2" customWidth="1"/>
    <col min="5384" max="5384" width="9.75" style="2" customWidth="1"/>
    <col min="5385" max="5385" width="17.375" style="2" customWidth="1"/>
    <col min="5386" max="5387" width="4.375" style="2" customWidth="1"/>
    <col min="5388" max="5632" width="9" style="2"/>
    <col min="5633" max="5633" width="7.125" style="2" customWidth="1"/>
    <col min="5634" max="5634" width="58" style="2" customWidth="1"/>
    <col min="5635" max="5635" width="9.75" style="2" customWidth="1"/>
    <col min="5636" max="5636" width="6.625" style="2" customWidth="1"/>
    <col min="5637" max="5637" width="8.25" style="2" customWidth="1"/>
    <col min="5638" max="5639" width="6.625" style="2" customWidth="1"/>
    <col min="5640" max="5640" width="9.75" style="2" customWidth="1"/>
    <col min="5641" max="5641" width="17.375" style="2" customWidth="1"/>
    <col min="5642" max="5643" width="4.375" style="2" customWidth="1"/>
    <col min="5644" max="5888" width="9" style="2"/>
    <col min="5889" max="5889" width="7.125" style="2" customWidth="1"/>
    <col min="5890" max="5890" width="58" style="2" customWidth="1"/>
    <col min="5891" max="5891" width="9.75" style="2" customWidth="1"/>
    <col min="5892" max="5892" width="6.625" style="2" customWidth="1"/>
    <col min="5893" max="5893" width="8.25" style="2" customWidth="1"/>
    <col min="5894" max="5895" width="6.625" style="2" customWidth="1"/>
    <col min="5896" max="5896" width="9.75" style="2" customWidth="1"/>
    <col min="5897" max="5897" width="17.375" style="2" customWidth="1"/>
    <col min="5898" max="5899" width="4.375" style="2" customWidth="1"/>
    <col min="5900" max="6144" width="9" style="2"/>
    <col min="6145" max="6145" width="7.125" style="2" customWidth="1"/>
    <col min="6146" max="6146" width="58" style="2" customWidth="1"/>
    <col min="6147" max="6147" width="9.75" style="2" customWidth="1"/>
    <col min="6148" max="6148" width="6.625" style="2" customWidth="1"/>
    <col min="6149" max="6149" width="8.25" style="2" customWidth="1"/>
    <col min="6150" max="6151" width="6.625" style="2" customWidth="1"/>
    <col min="6152" max="6152" width="9.75" style="2" customWidth="1"/>
    <col min="6153" max="6153" width="17.375" style="2" customWidth="1"/>
    <col min="6154" max="6155" width="4.375" style="2" customWidth="1"/>
    <col min="6156" max="6400" width="9" style="2"/>
    <col min="6401" max="6401" width="7.125" style="2" customWidth="1"/>
    <col min="6402" max="6402" width="58" style="2" customWidth="1"/>
    <col min="6403" max="6403" width="9.75" style="2" customWidth="1"/>
    <col min="6404" max="6404" width="6.625" style="2" customWidth="1"/>
    <col min="6405" max="6405" width="8.25" style="2" customWidth="1"/>
    <col min="6406" max="6407" width="6.625" style="2" customWidth="1"/>
    <col min="6408" max="6408" width="9.75" style="2" customWidth="1"/>
    <col min="6409" max="6409" width="17.375" style="2" customWidth="1"/>
    <col min="6410" max="6411" width="4.375" style="2" customWidth="1"/>
    <col min="6412" max="6656" width="9" style="2"/>
    <col min="6657" max="6657" width="7.125" style="2" customWidth="1"/>
    <col min="6658" max="6658" width="58" style="2" customWidth="1"/>
    <col min="6659" max="6659" width="9.75" style="2" customWidth="1"/>
    <col min="6660" max="6660" width="6.625" style="2" customWidth="1"/>
    <col min="6661" max="6661" width="8.25" style="2" customWidth="1"/>
    <col min="6662" max="6663" width="6.625" style="2" customWidth="1"/>
    <col min="6664" max="6664" width="9.75" style="2" customWidth="1"/>
    <col min="6665" max="6665" width="17.375" style="2" customWidth="1"/>
    <col min="6666" max="6667" width="4.375" style="2" customWidth="1"/>
    <col min="6668" max="6912" width="9" style="2"/>
    <col min="6913" max="6913" width="7.125" style="2" customWidth="1"/>
    <col min="6914" max="6914" width="58" style="2" customWidth="1"/>
    <col min="6915" max="6915" width="9.75" style="2" customWidth="1"/>
    <col min="6916" max="6916" width="6.625" style="2" customWidth="1"/>
    <col min="6917" max="6917" width="8.25" style="2" customWidth="1"/>
    <col min="6918" max="6919" width="6.625" style="2" customWidth="1"/>
    <col min="6920" max="6920" width="9.75" style="2" customWidth="1"/>
    <col min="6921" max="6921" width="17.375" style="2" customWidth="1"/>
    <col min="6922" max="6923" width="4.375" style="2" customWidth="1"/>
    <col min="6924" max="7168" width="9" style="2"/>
    <col min="7169" max="7169" width="7.125" style="2" customWidth="1"/>
    <col min="7170" max="7170" width="58" style="2" customWidth="1"/>
    <col min="7171" max="7171" width="9.75" style="2" customWidth="1"/>
    <col min="7172" max="7172" width="6.625" style="2" customWidth="1"/>
    <col min="7173" max="7173" width="8.25" style="2" customWidth="1"/>
    <col min="7174" max="7175" width="6.625" style="2" customWidth="1"/>
    <col min="7176" max="7176" width="9.75" style="2" customWidth="1"/>
    <col min="7177" max="7177" width="17.375" style="2" customWidth="1"/>
    <col min="7178" max="7179" width="4.375" style="2" customWidth="1"/>
    <col min="7180" max="7424" width="9" style="2"/>
    <col min="7425" max="7425" width="7.125" style="2" customWidth="1"/>
    <col min="7426" max="7426" width="58" style="2" customWidth="1"/>
    <col min="7427" max="7427" width="9.75" style="2" customWidth="1"/>
    <col min="7428" max="7428" width="6.625" style="2" customWidth="1"/>
    <col min="7429" max="7429" width="8.25" style="2" customWidth="1"/>
    <col min="7430" max="7431" width="6.625" style="2" customWidth="1"/>
    <col min="7432" max="7432" width="9.75" style="2" customWidth="1"/>
    <col min="7433" max="7433" width="17.375" style="2" customWidth="1"/>
    <col min="7434" max="7435" width="4.375" style="2" customWidth="1"/>
    <col min="7436" max="7680" width="9" style="2"/>
    <col min="7681" max="7681" width="7.125" style="2" customWidth="1"/>
    <col min="7682" max="7682" width="58" style="2" customWidth="1"/>
    <col min="7683" max="7683" width="9.75" style="2" customWidth="1"/>
    <col min="7684" max="7684" width="6.625" style="2" customWidth="1"/>
    <col min="7685" max="7685" width="8.25" style="2" customWidth="1"/>
    <col min="7686" max="7687" width="6.625" style="2" customWidth="1"/>
    <col min="7688" max="7688" width="9.75" style="2" customWidth="1"/>
    <col min="7689" max="7689" width="17.375" style="2" customWidth="1"/>
    <col min="7690" max="7691" width="4.375" style="2" customWidth="1"/>
    <col min="7692" max="7936" width="9" style="2"/>
    <col min="7937" max="7937" width="7.125" style="2" customWidth="1"/>
    <col min="7938" max="7938" width="58" style="2" customWidth="1"/>
    <col min="7939" max="7939" width="9.75" style="2" customWidth="1"/>
    <col min="7940" max="7940" width="6.625" style="2" customWidth="1"/>
    <col min="7941" max="7941" width="8.25" style="2" customWidth="1"/>
    <col min="7942" max="7943" width="6.625" style="2" customWidth="1"/>
    <col min="7944" max="7944" width="9.75" style="2" customWidth="1"/>
    <col min="7945" max="7945" width="17.375" style="2" customWidth="1"/>
    <col min="7946" max="7947" width="4.375" style="2" customWidth="1"/>
    <col min="7948" max="8192" width="9" style="2"/>
    <col min="8193" max="8193" width="7.125" style="2" customWidth="1"/>
    <col min="8194" max="8194" width="58" style="2" customWidth="1"/>
    <col min="8195" max="8195" width="9.75" style="2" customWidth="1"/>
    <col min="8196" max="8196" width="6.625" style="2" customWidth="1"/>
    <col min="8197" max="8197" width="8.25" style="2" customWidth="1"/>
    <col min="8198" max="8199" width="6.625" style="2" customWidth="1"/>
    <col min="8200" max="8200" width="9.75" style="2" customWidth="1"/>
    <col min="8201" max="8201" width="17.375" style="2" customWidth="1"/>
    <col min="8202" max="8203" width="4.375" style="2" customWidth="1"/>
    <col min="8204" max="8448" width="9" style="2"/>
    <col min="8449" max="8449" width="7.125" style="2" customWidth="1"/>
    <col min="8450" max="8450" width="58" style="2" customWidth="1"/>
    <col min="8451" max="8451" width="9.75" style="2" customWidth="1"/>
    <col min="8452" max="8452" width="6.625" style="2" customWidth="1"/>
    <col min="8453" max="8453" width="8.25" style="2" customWidth="1"/>
    <col min="8454" max="8455" width="6.625" style="2" customWidth="1"/>
    <col min="8456" max="8456" width="9.75" style="2" customWidth="1"/>
    <col min="8457" max="8457" width="17.375" style="2" customWidth="1"/>
    <col min="8458" max="8459" width="4.375" style="2" customWidth="1"/>
    <col min="8460" max="8704" width="9" style="2"/>
    <col min="8705" max="8705" width="7.125" style="2" customWidth="1"/>
    <col min="8706" max="8706" width="58" style="2" customWidth="1"/>
    <col min="8707" max="8707" width="9.75" style="2" customWidth="1"/>
    <col min="8708" max="8708" width="6.625" style="2" customWidth="1"/>
    <col min="8709" max="8709" width="8.25" style="2" customWidth="1"/>
    <col min="8710" max="8711" width="6.625" style="2" customWidth="1"/>
    <col min="8712" max="8712" width="9.75" style="2" customWidth="1"/>
    <col min="8713" max="8713" width="17.375" style="2" customWidth="1"/>
    <col min="8714" max="8715" width="4.375" style="2" customWidth="1"/>
    <col min="8716" max="8960" width="9" style="2"/>
    <col min="8961" max="8961" width="7.125" style="2" customWidth="1"/>
    <col min="8962" max="8962" width="58" style="2" customWidth="1"/>
    <col min="8963" max="8963" width="9.75" style="2" customWidth="1"/>
    <col min="8964" max="8964" width="6.625" style="2" customWidth="1"/>
    <col min="8965" max="8965" width="8.25" style="2" customWidth="1"/>
    <col min="8966" max="8967" width="6.625" style="2" customWidth="1"/>
    <col min="8968" max="8968" width="9.75" style="2" customWidth="1"/>
    <col min="8969" max="8969" width="17.375" style="2" customWidth="1"/>
    <col min="8970" max="8971" width="4.375" style="2" customWidth="1"/>
    <col min="8972" max="9216" width="9" style="2"/>
    <col min="9217" max="9217" width="7.125" style="2" customWidth="1"/>
    <col min="9218" max="9218" width="58" style="2" customWidth="1"/>
    <col min="9219" max="9219" width="9.75" style="2" customWidth="1"/>
    <col min="9220" max="9220" width="6.625" style="2" customWidth="1"/>
    <col min="9221" max="9221" width="8.25" style="2" customWidth="1"/>
    <col min="9222" max="9223" width="6.625" style="2" customWidth="1"/>
    <col min="9224" max="9224" width="9.75" style="2" customWidth="1"/>
    <col min="9225" max="9225" width="17.375" style="2" customWidth="1"/>
    <col min="9226" max="9227" width="4.375" style="2" customWidth="1"/>
    <col min="9228" max="9472" width="9" style="2"/>
    <col min="9473" max="9473" width="7.125" style="2" customWidth="1"/>
    <col min="9474" max="9474" width="58" style="2" customWidth="1"/>
    <col min="9475" max="9475" width="9.75" style="2" customWidth="1"/>
    <col min="9476" max="9476" width="6.625" style="2" customWidth="1"/>
    <col min="9477" max="9477" width="8.25" style="2" customWidth="1"/>
    <col min="9478" max="9479" width="6.625" style="2" customWidth="1"/>
    <col min="9480" max="9480" width="9.75" style="2" customWidth="1"/>
    <col min="9481" max="9481" width="17.375" style="2" customWidth="1"/>
    <col min="9482" max="9483" width="4.375" style="2" customWidth="1"/>
    <col min="9484" max="9728" width="9" style="2"/>
    <col min="9729" max="9729" width="7.125" style="2" customWidth="1"/>
    <col min="9730" max="9730" width="58" style="2" customWidth="1"/>
    <col min="9731" max="9731" width="9.75" style="2" customWidth="1"/>
    <col min="9732" max="9732" width="6.625" style="2" customWidth="1"/>
    <col min="9733" max="9733" width="8.25" style="2" customWidth="1"/>
    <col min="9734" max="9735" width="6.625" style="2" customWidth="1"/>
    <col min="9736" max="9736" width="9.75" style="2" customWidth="1"/>
    <col min="9737" max="9737" width="17.375" style="2" customWidth="1"/>
    <col min="9738" max="9739" width="4.375" style="2" customWidth="1"/>
    <col min="9740" max="9984" width="9" style="2"/>
    <col min="9985" max="9985" width="7.125" style="2" customWidth="1"/>
    <col min="9986" max="9986" width="58" style="2" customWidth="1"/>
    <col min="9987" max="9987" width="9.75" style="2" customWidth="1"/>
    <col min="9988" max="9988" width="6.625" style="2" customWidth="1"/>
    <col min="9989" max="9989" width="8.25" style="2" customWidth="1"/>
    <col min="9990" max="9991" width="6.625" style="2" customWidth="1"/>
    <col min="9992" max="9992" width="9.75" style="2" customWidth="1"/>
    <col min="9993" max="9993" width="17.375" style="2" customWidth="1"/>
    <col min="9994" max="9995" width="4.375" style="2" customWidth="1"/>
    <col min="9996" max="10240" width="9" style="2"/>
    <col min="10241" max="10241" width="7.125" style="2" customWidth="1"/>
    <col min="10242" max="10242" width="58" style="2" customWidth="1"/>
    <col min="10243" max="10243" width="9.75" style="2" customWidth="1"/>
    <col min="10244" max="10244" width="6.625" style="2" customWidth="1"/>
    <col min="10245" max="10245" width="8.25" style="2" customWidth="1"/>
    <col min="10246" max="10247" width="6.625" style="2" customWidth="1"/>
    <col min="10248" max="10248" width="9.75" style="2" customWidth="1"/>
    <col min="10249" max="10249" width="17.375" style="2" customWidth="1"/>
    <col min="10250" max="10251" width="4.375" style="2" customWidth="1"/>
    <col min="10252" max="10496" width="9" style="2"/>
    <col min="10497" max="10497" width="7.125" style="2" customWidth="1"/>
    <col min="10498" max="10498" width="58" style="2" customWidth="1"/>
    <col min="10499" max="10499" width="9.75" style="2" customWidth="1"/>
    <col min="10500" max="10500" width="6.625" style="2" customWidth="1"/>
    <col min="10501" max="10501" width="8.25" style="2" customWidth="1"/>
    <col min="10502" max="10503" width="6.625" style="2" customWidth="1"/>
    <col min="10504" max="10504" width="9.75" style="2" customWidth="1"/>
    <col min="10505" max="10505" width="17.375" style="2" customWidth="1"/>
    <col min="10506" max="10507" width="4.375" style="2" customWidth="1"/>
    <col min="10508" max="10752" width="9" style="2"/>
    <col min="10753" max="10753" width="7.125" style="2" customWidth="1"/>
    <col min="10754" max="10754" width="58" style="2" customWidth="1"/>
    <col min="10755" max="10755" width="9.75" style="2" customWidth="1"/>
    <col min="10756" max="10756" width="6.625" style="2" customWidth="1"/>
    <col min="10757" max="10757" width="8.25" style="2" customWidth="1"/>
    <col min="10758" max="10759" width="6.625" style="2" customWidth="1"/>
    <col min="10760" max="10760" width="9.75" style="2" customWidth="1"/>
    <col min="10761" max="10761" width="17.375" style="2" customWidth="1"/>
    <col min="10762" max="10763" width="4.375" style="2" customWidth="1"/>
    <col min="10764" max="11008" width="9" style="2"/>
    <col min="11009" max="11009" width="7.125" style="2" customWidth="1"/>
    <col min="11010" max="11010" width="58" style="2" customWidth="1"/>
    <col min="11011" max="11011" width="9.75" style="2" customWidth="1"/>
    <col min="11012" max="11012" width="6.625" style="2" customWidth="1"/>
    <col min="11013" max="11013" width="8.25" style="2" customWidth="1"/>
    <col min="11014" max="11015" width="6.625" style="2" customWidth="1"/>
    <col min="11016" max="11016" width="9.75" style="2" customWidth="1"/>
    <col min="11017" max="11017" width="17.375" style="2" customWidth="1"/>
    <col min="11018" max="11019" width="4.375" style="2" customWidth="1"/>
    <col min="11020" max="11264" width="9" style="2"/>
    <col min="11265" max="11265" width="7.125" style="2" customWidth="1"/>
    <col min="11266" max="11266" width="58" style="2" customWidth="1"/>
    <col min="11267" max="11267" width="9.75" style="2" customWidth="1"/>
    <col min="11268" max="11268" width="6.625" style="2" customWidth="1"/>
    <col min="11269" max="11269" width="8.25" style="2" customWidth="1"/>
    <col min="11270" max="11271" width="6.625" style="2" customWidth="1"/>
    <col min="11272" max="11272" width="9.75" style="2" customWidth="1"/>
    <col min="11273" max="11273" width="17.375" style="2" customWidth="1"/>
    <col min="11274" max="11275" width="4.375" style="2" customWidth="1"/>
    <col min="11276" max="11520" width="9" style="2"/>
    <col min="11521" max="11521" width="7.125" style="2" customWidth="1"/>
    <col min="11522" max="11522" width="58" style="2" customWidth="1"/>
    <col min="11523" max="11523" width="9.75" style="2" customWidth="1"/>
    <col min="11524" max="11524" width="6.625" style="2" customWidth="1"/>
    <col min="11525" max="11525" width="8.25" style="2" customWidth="1"/>
    <col min="11526" max="11527" width="6.625" style="2" customWidth="1"/>
    <col min="11528" max="11528" width="9.75" style="2" customWidth="1"/>
    <col min="11529" max="11529" width="17.375" style="2" customWidth="1"/>
    <col min="11530" max="11531" width="4.375" style="2" customWidth="1"/>
    <col min="11532" max="11776" width="9" style="2"/>
    <col min="11777" max="11777" width="7.125" style="2" customWidth="1"/>
    <col min="11778" max="11778" width="58" style="2" customWidth="1"/>
    <col min="11779" max="11779" width="9.75" style="2" customWidth="1"/>
    <col min="11780" max="11780" width="6.625" style="2" customWidth="1"/>
    <col min="11781" max="11781" width="8.25" style="2" customWidth="1"/>
    <col min="11782" max="11783" width="6.625" style="2" customWidth="1"/>
    <col min="11784" max="11784" width="9.75" style="2" customWidth="1"/>
    <col min="11785" max="11785" width="17.375" style="2" customWidth="1"/>
    <col min="11786" max="11787" width="4.375" style="2" customWidth="1"/>
    <col min="11788" max="12032" width="9" style="2"/>
    <col min="12033" max="12033" width="7.125" style="2" customWidth="1"/>
    <col min="12034" max="12034" width="58" style="2" customWidth="1"/>
    <col min="12035" max="12035" width="9.75" style="2" customWidth="1"/>
    <col min="12036" max="12036" width="6.625" style="2" customWidth="1"/>
    <col min="12037" max="12037" width="8.25" style="2" customWidth="1"/>
    <col min="12038" max="12039" width="6.625" style="2" customWidth="1"/>
    <col min="12040" max="12040" width="9.75" style="2" customWidth="1"/>
    <col min="12041" max="12041" width="17.375" style="2" customWidth="1"/>
    <col min="12042" max="12043" width="4.375" style="2" customWidth="1"/>
    <col min="12044" max="12288" width="9" style="2"/>
    <col min="12289" max="12289" width="7.125" style="2" customWidth="1"/>
    <col min="12290" max="12290" width="58" style="2" customWidth="1"/>
    <col min="12291" max="12291" width="9.75" style="2" customWidth="1"/>
    <col min="12292" max="12292" width="6.625" style="2" customWidth="1"/>
    <col min="12293" max="12293" width="8.25" style="2" customWidth="1"/>
    <col min="12294" max="12295" width="6.625" style="2" customWidth="1"/>
    <col min="12296" max="12296" width="9.75" style="2" customWidth="1"/>
    <col min="12297" max="12297" width="17.375" style="2" customWidth="1"/>
    <col min="12298" max="12299" width="4.375" style="2" customWidth="1"/>
    <col min="12300" max="12544" width="9" style="2"/>
    <col min="12545" max="12545" width="7.125" style="2" customWidth="1"/>
    <col min="12546" max="12546" width="58" style="2" customWidth="1"/>
    <col min="12547" max="12547" width="9.75" style="2" customWidth="1"/>
    <col min="12548" max="12548" width="6.625" style="2" customWidth="1"/>
    <col min="12549" max="12549" width="8.25" style="2" customWidth="1"/>
    <col min="12550" max="12551" width="6.625" style="2" customWidth="1"/>
    <col min="12552" max="12552" width="9.75" style="2" customWidth="1"/>
    <col min="12553" max="12553" width="17.375" style="2" customWidth="1"/>
    <col min="12554" max="12555" width="4.375" style="2" customWidth="1"/>
    <col min="12556" max="12800" width="9" style="2"/>
    <col min="12801" max="12801" width="7.125" style="2" customWidth="1"/>
    <col min="12802" max="12802" width="58" style="2" customWidth="1"/>
    <col min="12803" max="12803" width="9.75" style="2" customWidth="1"/>
    <col min="12804" max="12804" width="6.625" style="2" customWidth="1"/>
    <col min="12805" max="12805" width="8.25" style="2" customWidth="1"/>
    <col min="12806" max="12807" width="6.625" style="2" customWidth="1"/>
    <col min="12808" max="12808" width="9.75" style="2" customWidth="1"/>
    <col min="12809" max="12809" width="17.375" style="2" customWidth="1"/>
    <col min="12810" max="12811" width="4.375" style="2" customWidth="1"/>
    <col min="12812" max="13056" width="9" style="2"/>
    <col min="13057" max="13057" width="7.125" style="2" customWidth="1"/>
    <col min="13058" max="13058" width="58" style="2" customWidth="1"/>
    <col min="13059" max="13059" width="9.75" style="2" customWidth="1"/>
    <col min="13060" max="13060" width="6.625" style="2" customWidth="1"/>
    <col min="13061" max="13061" width="8.25" style="2" customWidth="1"/>
    <col min="13062" max="13063" width="6.625" style="2" customWidth="1"/>
    <col min="13064" max="13064" width="9.75" style="2" customWidth="1"/>
    <col min="13065" max="13065" width="17.375" style="2" customWidth="1"/>
    <col min="13066" max="13067" width="4.375" style="2" customWidth="1"/>
    <col min="13068" max="13312" width="9" style="2"/>
    <col min="13313" max="13313" width="7.125" style="2" customWidth="1"/>
    <col min="13314" max="13314" width="58" style="2" customWidth="1"/>
    <col min="13315" max="13315" width="9.75" style="2" customWidth="1"/>
    <col min="13316" max="13316" width="6.625" style="2" customWidth="1"/>
    <col min="13317" max="13317" width="8.25" style="2" customWidth="1"/>
    <col min="13318" max="13319" width="6.625" style="2" customWidth="1"/>
    <col min="13320" max="13320" width="9.75" style="2" customWidth="1"/>
    <col min="13321" max="13321" width="17.375" style="2" customWidth="1"/>
    <col min="13322" max="13323" width="4.375" style="2" customWidth="1"/>
    <col min="13324" max="13568" width="9" style="2"/>
    <col min="13569" max="13569" width="7.125" style="2" customWidth="1"/>
    <col min="13570" max="13570" width="58" style="2" customWidth="1"/>
    <col min="13571" max="13571" width="9.75" style="2" customWidth="1"/>
    <col min="13572" max="13572" width="6.625" style="2" customWidth="1"/>
    <col min="13573" max="13573" width="8.25" style="2" customWidth="1"/>
    <col min="13574" max="13575" width="6.625" style="2" customWidth="1"/>
    <col min="13576" max="13576" width="9.75" style="2" customWidth="1"/>
    <col min="13577" max="13577" width="17.375" style="2" customWidth="1"/>
    <col min="13578" max="13579" width="4.375" style="2" customWidth="1"/>
    <col min="13580" max="13824" width="9" style="2"/>
    <col min="13825" max="13825" width="7.125" style="2" customWidth="1"/>
    <col min="13826" max="13826" width="58" style="2" customWidth="1"/>
    <col min="13827" max="13827" width="9.75" style="2" customWidth="1"/>
    <col min="13828" max="13828" width="6.625" style="2" customWidth="1"/>
    <col min="13829" max="13829" width="8.25" style="2" customWidth="1"/>
    <col min="13830" max="13831" width="6.625" style="2" customWidth="1"/>
    <col min="13832" max="13832" width="9.75" style="2" customWidth="1"/>
    <col min="13833" max="13833" width="17.375" style="2" customWidth="1"/>
    <col min="13834" max="13835" width="4.375" style="2" customWidth="1"/>
    <col min="13836" max="14080" width="9" style="2"/>
    <col min="14081" max="14081" width="7.125" style="2" customWidth="1"/>
    <col min="14082" max="14082" width="58" style="2" customWidth="1"/>
    <col min="14083" max="14083" width="9.75" style="2" customWidth="1"/>
    <col min="14084" max="14084" width="6.625" style="2" customWidth="1"/>
    <col min="14085" max="14085" width="8.25" style="2" customWidth="1"/>
    <col min="14086" max="14087" width="6.625" style="2" customWidth="1"/>
    <col min="14088" max="14088" width="9.75" style="2" customWidth="1"/>
    <col min="14089" max="14089" width="17.375" style="2" customWidth="1"/>
    <col min="14090" max="14091" width="4.375" style="2" customWidth="1"/>
    <col min="14092" max="14336" width="9" style="2"/>
    <col min="14337" max="14337" width="7.125" style="2" customWidth="1"/>
    <col min="14338" max="14338" width="58" style="2" customWidth="1"/>
    <col min="14339" max="14339" width="9.75" style="2" customWidth="1"/>
    <col min="14340" max="14340" width="6.625" style="2" customWidth="1"/>
    <col min="14341" max="14341" width="8.25" style="2" customWidth="1"/>
    <col min="14342" max="14343" width="6.625" style="2" customWidth="1"/>
    <col min="14344" max="14344" width="9.75" style="2" customWidth="1"/>
    <col min="14345" max="14345" width="17.375" style="2" customWidth="1"/>
    <col min="14346" max="14347" width="4.375" style="2" customWidth="1"/>
    <col min="14348" max="14592" width="9" style="2"/>
    <col min="14593" max="14593" width="7.125" style="2" customWidth="1"/>
    <col min="14594" max="14594" width="58" style="2" customWidth="1"/>
    <col min="14595" max="14595" width="9.75" style="2" customWidth="1"/>
    <col min="14596" max="14596" width="6.625" style="2" customWidth="1"/>
    <col min="14597" max="14597" width="8.25" style="2" customWidth="1"/>
    <col min="14598" max="14599" width="6.625" style="2" customWidth="1"/>
    <col min="14600" max="14600" width="9.75" style="2" customWidth="1"/>
    <col min="14601" max="14601" width="17.375" style="2" customWidth="1"/>
    <col min="14602" max="14603" width="4.375" style="2" customWidth="1"/>
    <col min="14604" max="14848" width="9" style="2"/>
    <col min="14849" max="14849" width="7.125" style="2" customWidth="1"/>
    <col min="14850" max="14850" width="58" style="2" customWidth="1"/>
    <col min="14851" max="14851" width="9.75" style="2" customWidth="1"/>
    <col min="14852" max="14852" width="6.625" style="2" customWidth="1"/>
    <col min="14853" max="14853" width="8.25" style="2" customWidth="1"/>
    <col min="14854" max="14855" width="6.625" style="2" customWidth="1"/>
    <col min="14856" max="14856" width="9.75" style="2" customWidth="1"/>
    <col min="14857" max="14857" width="17.375" style="2" customWidth="1"/>
    <col min="14858" max="14859" width="4.375" style="2" customWidth="1"/>
    <col min="14860" max="15104" width="9" style="2"/>
    <col min="15105" max="15105" width="7.125" style="2" customWidth="1"/>
    <col min="15106" max="15106" width="58" style="2" customWidth="1"/>
    <col min="15107" max="15107" width="9.75" style="2" customWidth="1"/>
    <col min="15108" max="15108" width="6.625" style="2" customWidth="1"/>
    <col min="15109" max="15109" width="8.25" style="2" customWidth="1"/>
    <col min="15110" max="15111" width="6.625" style="2" customWidth="1"/>
    <col min="15112" max="15112" width="9.75" style="2" customWidth="1"/>
    <col min="15113" max="15113" width="17.375" style="2" customWidth="1"/>
    <col min="15114" max="15115" width="4.375" style="2" customWidth="1"/>
    <col min="15116" max="15360" width="9" style="2"/>
    <col min="15361" max="15361" width="7.125" style="2" customWidth="1"/>
    <col min="15362" max="15362" width="58" style="2" customWidth="1"/>
    <col min="15363" max="15363" width="9.75" style="2" customWidth="1"/>
    <col min="15364" max="15364" width="6.625" style="2" customWidth="1"/>
    <col min="15365" max="15365" width="8.25" style="2" customWidth="1"/>
    <col min="15366" max="15367" width="6.625" style="2" customWidth="1"/>
    <col min="15368" max="15368" width="9.75" style="2" customWidth="1"/>
    <col min="15369" max="15369" width="17.375" style="2" customWidth="1"/>
    <col min="15370" max="15371" width="4.375" style="2" customWidth="1"/>
    <col min="15372" max="15616" width="9" style="2"/>
    <col min="15617" max="15617" width="7.125" style="2" customWidth="1"/>
    <col min="15618" max="15618" width="58" style="2" customWidth="1"/>
    <col min="15619" max="15619" width="9.75" style="2" customWidth="1"/>
    <col min="15620" max="15620" width="6.625" style="2" customWidth="1"/>
    <col min="15621" max="15621" width="8.25" style="2" customWidth="1"/>
    <col min="15622" max="15623" width="6.625" style="2" customWidth="1"/>
    <col min="15624" max="15624" width="9.75" style="2" customWidth="1"/>
    <col min="15625" max="15625" width="17.375" style="2" customWidth="1"/>
    <col min="15626" max="15627" width="4.375" style="2" customWidth="1"/>
    <col min="15628" max="15872" width="9" style="2"/>
    <col min="15873" max="15873" width="7.125" style="2" customWidth="1"/>
    <col min="15874" max="15874" width="58" style="2" customWidth="1"/>
    <col min="15875" max="15875" width="9.75" style="2" customWidth="1"/>
    <col min="15876" max="15876" width="6.625" style="2" customWidth="1"/>
    <col min="15877" max="15877" width="8.25" style="2" customWidth="1"/>
    <col min="15878" max="15879" width="6.625" style="2" customWidth="1"/>
    <col min="15880" max="15880" width="9.75" style="2" customWidth="1"/>
    <col min="15881" max="15881" width="17.375" style="2" customWidth="1"/>
    <col min="15882" max="15883" width="4.375" style="2" customWidth="1"/>
    <col min="15884" max="16128" width="9" style="2"/>
    <col min="16129" max="16129" width="7.125" style="2" customWidth="1"/>
    <col min="16130" max="16130" width="58" style="2" customWidth="1"/>
    <col min="16131" max="16131" width="9.75" style="2" customWidth="1"/>
    <col min="16132" max="16132" width="6.625" style="2" customWidth="1"/>
    <col min="16133" max="16133" width="8.25" style="2" customWidth="1"/>
    <col min="16134" max="16135" width="6.625" style="2" customWidth="1"/>
    <col min="16136" max="16136" width="9.75" style="2" customWidth="1"/>
    <col min="16137" max="16137" width="17.375" style="2" customWidth="1"/>
    <col min="16138" max="16139" width="4.375" style="2" customWidth="1"/>
    <col min="16140" max="16384" width="9" style="2"/>
  </cols>
  <sheetData>
    <row r="1" spans="1:11" ht="21" customHeight="1" x14ac:dyDescent="0.2">
      <c r="A1" s="306" t="s">
        <v>58</v>
      </c>
      <c r="B1" s="306"/>
      <c r="C1" s="306"/>
      <c r="D1" s="306"/>
      <c r="E1" s="306"/>
      <c r="F1" s="306"/>
      <c r="G1" s="306"/>
      <c r="H1" s="306"/>
      <c r="I1" s="306"/>
      <c r="J1" s="1"/>
      <c r="K1" s="1"/>
    </row>
    <row r="2" spans="1:11" ht="21" customHeight="1" x14ac:dyDescent="0.2">
      <c r="A2" s="306"/>
      <c r="B2" s="306"/>
      <c r="C2" s="306"/>
      <c r="D2" s="306"/>
      <c r="E2" s="306"/>
      <c r="F2" s="306"/>
      <c r="G2" s="306"/>
      <c r="H2" s="306"/>
      <c r="I2" s="306"/>
      <c r="J2" s="1"/>
      <c r="K2" s="1"/>
    </row>
    <row r="3" spans="1:11" x14ac:dyDescent="0.2">
      <c r="A3" s="299" t="s">
        <v>2</v>
      </c>
      <c r="B3" s="47" t="s">
        <v>3</v>
      </c>
      <c r="C3" s="300" t="s">
        <v>4</v>
      </c>
      <c r="D3" s="300"/>
      <c r="E3" s="300"/>
      <c r="F3" s="300"/>
      <c r="G3" s="300"/>
      <c r="H3" s="6"/>
      <c r="I3" s="47" t="s">
        <v>6</v>
      </c>
    </row>
    <row r="4" spans="1:11" x14ac:dyDescent="0.2">
      <c r="A4" s="299"/>
      <c r="B4" s="47" t="s">
        <v>59</v>
      </c>
      <c r="C4" s="47" t="s">
        <v>8</v>
      </c>
      <c r="D4" s="47" t="s">
        <v>9</v>
      </c>
      <c r="E4" s="6" t="s">
        <v>10</v>
      </c>
      <c r="F4" s="6" t="s">
        <v>11</v>
      </c>
      <c r="G4" s="6" t="s">
        <v>12</v>
      </c>
      <c r="H4" s="6" t="s">
        <v>60</v>
      </c>
      <c r="I4" s="47" t="s">
        <v>14</v>
      </c>
    </row>
    <row r="5" spans="1:11" ht="43.5" x14ac:dyDescent="0.45">
      <c r="A5" s="70">
        <v>1</v>
      </c>
      <c r="B5" s="76" t="s">
        <v>95</v>
      </c>
      <c r="C5" s="61">
        <v>4600</v>
      </c>
      <c r="D5" s="72"/>
      <c r="E5" s="73"/>
      <c r="F5" s="73"/>
      <c r="G5" s="73"/>
      <c r="H5" s="6" t="s">
        <v>94</v>
      </c>
      <c r="I5" s="79" t="s">
        <v>101</v>
      </c>
    </row>
    <row r="6" spans="1:11" ht="37.5" x14ac:dyDescent="0.45">
      <c r="A6" s="70">
        <v>2</v>
      </c>
      <c r="B6" s="77" t="s">
        <v>96</v>
      </c>
      <c r="C6" s="20"/>
      <c r="D6" s="75">
        <v>7800</v>
      </c>
      <c r="E6" s="73"/>
      <c r="F6" s="73"/>
      <c r="G6" s="73"/>
      <c r="H6" s="6" t="s">
        <v>94</v>
      </c>
      <c r="I6" s="74" t="s">
        <v>100</v>
      </c>
    </row>
    <row r="7" spans="1:11" x14ac:dyDescent="0.45">
      <c r="A7" s="70">
        <v>3</v>
      </c>
      <c r="B7" s="78" t="s">
        <v>97</v>
      </c>
      <c r="C7" s="2"/>
      <c r="D7" s="75">
        <v>7800</v>
      </c>
      <c r="E7" s="73"/>
      <c r="F7" s="73"/>
      <c r="G7" s="73"/>
      <c r="H7" s="6" t="s">
        <v>94</v>
      </c>
      <c r="I7" s="74" t="s">
        <v>100</v>
      </c>
    </row>
    <row r="8" spans="1:11" x14ac:dyDescent="0.45">
      <c r="A8" s="70">
        <v>4</v>
      </c>
      <c r="B8" s="71" t="s">
        <v>98</v>
      </c>
      <c r="C8" s="20">
        <f>40*25</f>
        <v>1000</v>
      </c>
      <c r="D8" s="75"/>
      <c r="E8" s="73"/>
      <c r="F8" s="73"/>
      <c r="G8" s="73"/>
      <c r="H8" s="6" t="s">
        <v>94</v>
      </c>
      <c r="I8" s="74" t="s">
        <v>99</v>
      </c>
    </row>
    <row r="9" spans="1:11" x14ac:dyDescent="0.45">
      <c r="A9" s="70">
        <v>5</v>
      </c>
      <c r="B9" s="71" t="s">
        <v>112</v>
      </c>
      <c r="C9" s="20">
        <v>1800</v>
      </c>
      <c r="D9" s="75"/>
      <c r="E9" s="73"/>
      <c r="F9" s="73"/>
      <c r="G9" s="73"/>
      <c r="H9" s="6"/>
      <c r="I9" s="74" t="s">
        <v>139</v>
      </c>
    </row>
    <row r="10" spans="1:11" x14ac:dyDescent="0.45">
      <c r="A10" s="70"/>
      <c r="B10" s="105" t="s">
        <v>140</v>
      </c>
      <c r="C10" s="106">
        <v>18000</v>
      </c>
      <c r="D10" s="107"/>
      <c r="E10" s="108"/>
      <c r="F10" s="108"/>
      <c r="G10" s="108"/>
      <c r="H10" s="69" t="s">
        <v>137</v>
      </c>
      <c r="I10" s="109" t="s">
        <v>141</v>
      </c>
    </row>
    <row r="11" spans="1:11" ht="18.75" x14ac:dyDescent="0.25">
      <c r="A11" s="70"/>
      <c r="B11" s="71"/>
      <c r="C11" s="20"/>
      <c r="D11" s="75"/>
      <c r="E11" s="73"/>
      <c r="F11" s="73"/>
      <c r="G11" s="73"/>
      <c r="H11" s="6"/>
      <c r="I11" s="74"/>
    </row>
    <row r="12" spans="1:11" ht="21.75" customHeight="1" x14ac:dyDescent="0.45">
      <c r="A12" s="17"/>
      <c r="B12" s="62" t="s">
        <v>23</v>
      </c>
      <c r="C12" s="63">
        <f>SUM(C5:C5)</f>
        <v>4600</v>
      </c>
      <c r="D12" s="64">
        <f>SUM(D5:D5)</f>
        <v>0</v>
      </c>
      <c r="E12" s="19"/>
      <c r="F12" s="19"/>
      <c r="G12" s="20"/>
      <c r="H12" s="20"/>
      <c r="I12" s="54"/>
    </row>
    <row r="13" spans="1:11" ht="18.75" x14ac:dyDescent="0.2">
      <c r="B13" s="65"/>
    </row>
  </sheetData>
  <mergeCells count="4">
    <mergeCell ref="A1:I1"/>
    <mergeCell ref="A2:I2"/>
    <mergeCell ref="A3:A4"/>
    <mergeCell ref="C3:G3"/>
  </mergeCells>
  <pageMargins left="0.24" right="0.12" top="0.39" bottom="0.12" header="0.12" footer="0.12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2"/>
  <sheetViews>
    <sheetView zoomScale="115" zoomScaleNormal="115" workbookViewId="0">
      <selection activeCell="B8" sqref="B8"/>
    </sheetView>
  </sheetViews>
  <sheetFormatPr defaultRowHeight="21.75" x14ac:dyDescent="0.2"/>
  <cols>
    <col min="1" max="1" width="7.125" style="2" customWidth="1"/>
    <col min="2" max="2" width="58" style="68" customWidth="1"/>
    <col min="3" max="3" width="9.75" style="66" customWidth="1"/>
    <col min="4" max="4" width="6.625" style="66" customWidth="1"/>
    <col min="5" max="5" width="8.25" style="2" customWidth="1"/>
    <col min="6" max="7" width="6.625" style="2" customWidth="1"/>
    <col min="8" max="8" width="9.75" style="2" customWidth="1"/>
    <col min="9" max="9" width="17.375" style="67" customWidth="1"/>
    <col min="10" max="11" width="4.375" style="2" customWidth="1"/>
    <col min="12" max="256" width="9" style="2"/>
    <col min="257" max="257" width="7.125" style="2" customWidth="1"/>
    <col min="258" max="258" width="58" style="2" customWidth="1"/>
    <col min="259" max="259" width="9.75" style="2" customWidth="1"/>
    <col min="260" max="260" width="6.625" style="2" customWidth="1"/>
    <col min="261" max="261" width="8.25" style="2" customWidth="1"/>
    <col min="262" max="263" width="6.625" style="2" customWidth="1"/>
    <col min="264" max="264" width="9.75" style="2" customWidth="1"/>
    <col min="265" max="265" width="17.375" style="2" customWidth="1"/>
    <col min="266" max="267" width="4.375" style="2" customWidth="1"/>
    <col min="268" max="512" width="9" style="2"/>
    <col min="513" max="513" width="7.125" style="2" customWidth="1"/>
    <col min="514" max="514" width="58" style="2" customWidth="1"/>
    <col min="515" max="515" width="9.75" style="2" customWidth="1"/>
    <col min="516" max="516" width="6.625" style="2" customWidth="1"/>
    <col min="517" max="517" width="8.25" style="2" customWidth="1"/>
    <col min="518" max="519" width="6.625" style="2" customWidth="1"/>
    <col min="520" max="520" width="9.75" style="2" customWidth="1"/>
    <col min="521" max="521" width="17.375" style="2" customWidth="1"/>
    <col min="522" max="523" width="4.375" style="2" customWidth="1"/>
    <col min="524" max="768" width="9" style="2"/>
    <col min="769" max="769" width="7.125" style="2" customWidth="1"/>
    <col min="770" max="770" width="58" style="2" customWidth="1"/>
    <col min="771" max="771" width="9.75" style="2" customWidth="1"/>
    <col min="772" max="772" width="6.625" style="2" customWidth="1"/>
    <col min="773" max="773" width="8.25" style="2" customWidth="1"/>
    <col min="774" max="775" width="6.625" style="2" customWidth="1"/>
    <col min="776" max="776" width="9.75" style="2" customWidth="1"/>
    <col min="777" max="777" width="17.375" style="2" customWidth="1"/>
    <col min="778" max="779" width="4.375" style="2" customWidth="1"/>
    <col min="780" max="1024" width="9" style="2"/>
    <col min="1025" max="1025" width="7.125" style="2" customWidth="1"/>
    <col min="1026" max="1026" width="58" style="2" customWidth="1"/>
    <col min="1027" max="1027" width="9.75" style="2" customWidth="1"/>
    <col min="1028" max="1028" width="6.625" style="2" customWidth="1"/>
    <col min="1029" max="1029" width="8.25" style="2" customWidth="1"/>
    <col min="1030" max="1031" width="6.625" style="2" customWidth="1"/>
    <col min="1032" max="1032" width="9.75" style="2" customWidth="1"/>
    <col min="1033" max="1033" width="17.375" style="2" customWidth="1"/>
    <col min="1034" max="1035" width="4.375" style="2" customWidth="1"/>
    <col min="1036" max="1280" width="9" style="2"/>
    <col min="1281" max="1281" width="7.125" style="2" customWidth="1"/>
    <col min="1282" max="1282" width="58" style="2" customWidth="1"/>
    <col min="1283" max="1283" width="9.75" style="2" customWidth="1"/>
    <col min="1284" max="1284" width="6.625" style="2" customWidth="1"/>
    <col min="1285" max="1285" width="8.25" style="2" customWidth="1"/>
    <col min="1286" max="1287" width="6.625" style="2" customWidth="1"/>
    <col min="1288" max="1288" width="9.75" style="2" customWidth="1"/>
    <col min="1289" max="1289" width="17.375" style="2" customWidth="1"/>
    <col min="1290" max="1291" width="4.375" style="2" customWidth="1"/>
    <col min="1292" max="1536" width="9" style="2"/>
    <col min="1537" max="1537" width="7.125" style="2" customWidth="1"/>
    <col min="1538" max="1538" width="58" style="2" customWidth="1"/>
    <col min="1539" max="1539" width="9.75" style="2" customWidth="1"/>
    <col min="1540" max="1540" width="6.625" style="2" customWidth="1"/>
    <col min="1541" max="1541" width="8.25" style="2" customWidth="1"/>
    <col min="1542" max="1543" width="6.625" style="2" customWidth="1"/>
    <col min="1544" max="1544" width="9.75" style="2" customWidth="1"/>
    <col min="1545" max="1545" width="17.375" style="2" customWidth="1"/>
    <col min="1546" max="1547" width="4.375" style="2" customWidth="1"/>
    <col min="1548" max="1792" width="9" style="2"/>
    <col min="1793" max="1793" width="7.125" style="2" customWidth="1"/>
    <col min="1794" max="1794" width="58" style="2" customWidth="1"/>
    <col min="1795" max="1795" width="9.75" style="2" customWidth="1"/>
    <col min="1796" max="1796" width="6.625" style="2" customWidth="1"/>
    <col min="1797" max="1797" width="8.25" style="2" customWidth="1"/>
    <col min="1798" max="1799" width="6.625" style="2" customWidth="1"/>
    <col min="1800" max="1800" width="9.75" style="2" customWidth="1"/>
    <col min="1801" max="1801" width="17.375" style="2" customWidth="1"/>
    <col min="1802" max="1803" width="4.375" style="2" customWidth="1"/>
    <col min="1804" max="2048" width="9" style="2"/>
    <col min="2049" max="2049" width="7.125" style="2" customWidth="1"/>
    <col min="2050" max="2050" width="58" style="2" customWidth="1"/>
    <col min="2051" max="2051" width="9.75" style="2" customWidth="1"/>
    <col min="2052" max="2052" width="6.625" style="2" customWidth="1"/>
    <col min="2053" max="2053" width="8.25" style="2" customWidth="1"/>
    <col min="2054" max="2055" width="6.625" style="2" customWidth="1"/>
    <col min="2056" max="2056" width="9.75" style="2" customWidth="1"/>
    <col min="2057" max="2057" width="17.375" style="2" customWidth="1"/>
    <col min="2058" max="2059" width="4.375" style="2" customWidth="1"/>
    <col min="2060" max="2304" width="9" style="2"/>
    <col min="2305" max="2305" width="7.125" style="2" customWidth="1"/>
    <col min="2306" max="2306" width="58" style="2" customWidth="1"/>
    <col min="2307" max="2307" width="9.75" style="2" customWidth="1"/>
    <col min="2308" max="2308" width="6.625" style="2" customWidth="1"/>
    <col min="2309" max="2309" width="8.25" style="2" customWidth="1"/>
    <col min="2310" max="2311" width="6.625" style="2" customWidth="1"/>
    <col min="2312" max="2312" width="9.75" style="2" customWidth="1"/>
    <col min="2313" max="2313" width="17.375" style="2" customWidth="1"/>
    <col min="2314" max="2315" width="4.375" style="2" customWidth="1"/>
    <col min="2316" max="2560" width="9" style="2"/>
    <col min="2561" max="2561" width="7.125" style="2" customWidth="1"/>
    <col min="2562" max="2562" width="58" style="2" customWidth="1"/>
    <col min="2563" max="2563" width="9.75" style="2" customWidth="1"/>
    <col min="2564" max="2564" width="6.625" style="2" customWidth="1"/>
    <col min="2565" max="2565" width="8.25" style="2" customWidth="1"/>
    <col min="2566" max="2567" width="6.625" style="2" customWidth="1"/>
    <col min="2568" max="2568" width="9.75" style="2" customWidth="1"/>
    <col min="2569" max="2569" width="17.375" style="2" customWidth="1"/>
    <col min="2570" max="2571" width="4.375" style="2" customWidth="1"/>
    <col min="2572" max="2816" width="9" style="2"/>
    <col min="2817" max="2817" width="7.125" style="2" customWidth="1"/>
    <col min="2818" max="2818" width="58" style="2" customWidth="1"/>
    <col min="2819" max="2819" width="9.75" style="2" customWidth="1"/>
    <col min="2820" max="2820" width="6.625" style="2" customWidth="1"/>
    <col min="2821" max="2821" width="8.25" style="2" customWidth="1"/>
    <col min="2822" max="2823" width="6.625" style="2" customWidth="1"/>
    <col min="2824" max="2824" width="9.75" style="2" customWidth="1"/>
    <col min="2825" max="2825" width="17.375" style="2" customWidth="1"/>
    <col min="2826" max="2827" width="4.375" style="2" customWidth="1"/>
    <col min="2828" max="3072" width="9" style="2"/>
    <col min="3073" max="3073" width="7.125" style="2" customWidth="1"/>
    <col min="3074" max="3074" width="58" style="2" customWidth="1"/>
    <col min="3075" max="3075" width="9.75" style="2" customWidth="1"/>
    <col min="3076" max="3076" width="6.625" style="2" customWidth="1"/>
    <col min="3077" max="3077" width="8.25" style="2" customWidth="1"/>
    <col min="3078" max="3079" width="6.625" style="2" customWidth="1"/>
    <col min="3080" max="3080" width="9.75" style="2" customWidth="1"/>
    <col min="3081" max="3081" width="17.375" style="2" customWidth="1"/>
    <col min="3082" max="3083" width="4.375" style="2" customWidth="1"/>
    <col min="3084" max="3328" width="9" style="2"/>
    <col min="3329" max="3329" width="7.125" style="2" customWidth="1"/>
    <col min="3330" max="3330" width="58" style="2" customWidth="1"/>
    <col min="3331" max="3331" width="9.75" style="2" customWidth="1"/>
    <col min="3332" max="3332" width="6.625" style="2" customWidth="1"/>
    <col min="3333" max="3333" width="8.25" style="2" customWidth="1"/>
    <col min="3334" max="3335" width="6.625" style="2" customWidth="1"/>
    <col min="3336" max="3336" width="9.75" style="2" customWidth="1"/>
    <col min="3337" max="3337" width="17.375" style="2" customWidth="1"/>
    <col min="3338" max="3339" width="4.375" style="2" customWidth="1"/>
    <col min="3340" max="3584" width="9" style="2"/>
    <col min="3585" max="3585" width="7.125" style="2" customWidth="1"/>
    <col min="3586" max="3586" width="58" style="2" customWidth="1"/>
    <col min="3587" max="3587" width="9.75" style="2" customWidth="1"/>
    <col min="3588" max="3588" width="6.625" style="2" customWidth="1"/>
    <col min="3589" max="3589" width="8.25" style="2" customWidth="1"/>
    <col min="3590" max="3591" width="6.625" style="2" customWidth="1"/>
    <col min="3592" max="3592" width="9.75" style="2" customWidth="1"/>
    <col min="3593" max="3593" width="17.375" style="2" customWidth="1"/>
    <col min="3594" max="3595" width="4.375" style="2" customWidth="1"/>
    <col min="3596" max="3840" width="9" style="2"/>
    <col min="3841" max="3841" width="7.125" style="2" customWidth="1"/>
    <col min="3842" max="3842" width="58" style="2" customWidth="1"/>
    <col min="3843" max="3843" width="9.75" style="2" customWidth="1"/>
    <col min="3844" max="3844" width="6.625" style="2" customWidth="1"/>
    <col min="3845" max="3845" width="8.25" style="2" customWidth="1"/>
    <col min="3846" max="3847" width="6.625" style="2" customWidth="1"/>
    <col min="3848" max="3848" width="9.75" style="2" customWidth="1"/>
    <col min="3849" max="3849" width="17.375" style="2" customWidth="1"/>
    <col min="3850" max="3851" width="4.375" style="2" customWidth="1"/>
    <col min="3852" max="4096" width="9" style="2"/>
    <col min="4097" max="4097" width="7.125" style="2" customWidth="1"/>
    <col min="4098" max="4098" width="58" style="2" customWidth="1"/>
    <col min="4099" max="4099" width="9.75" style="2" customWidth="1"/>
    <col min="4100" max="4100" width="6.625" style="2" customWidth="1"/>
    <col min="4101" max="4101" width="8.25" style="2" customWidth="1"/>
    <col min="4102" max="4103" width="6.625" style="2" customWidth="1"/>
    <col min="4104" max="4104" width="9.75" style="2" customWidth="1"/>
    <col min="4105" max="4105" width="17.375" style="2" customWidth="1"/>
    <col min="4106" max="4107" width="4.375" style="2" customWidth="1"/>
    <col min="4108" max="4352" width="9" style="2"/>
    <col min="4353" max="4353" width="7.125" style="2" customWidth="1"/>
    <col min="4354" max="4354" width="58" style="2" customWidth="1"/>
    <col min="4355" max="4355" width="9.75" style="2" customWidth="1"/>
    <col min="4356" max="4356" width="6.625" style="2" customWidth="1"/>
    <col min="4357" max="4357" width="8.25" style="2" customWidth="1"/>
    <col min="4358" max="4359" width="6.625" style="2" customWidth="1"/>
    <col min="4360" max="4360" width="9.75" style="2" customWidth="1"/>
    <col min="4361" max="4361" width="17.375" style="2" customWidth="1"/>
    <col min="4362" max="4363" width="4.375" style="2" customWidth="1"/>
    <col min="4364" max="4608" width="9" style="2"/>
    <col min="4609" max="4609" width="7.125" style="2" customWidth="1"/>
    <col min="4610" max="4610" width="58" style="2" customWidth="1"/>
    <col min="4611" max="4611" width="9.75" style="2" customWidth="1"/>
    <col min="4612" max="4612" width="6.625" style="2" customWidth="1"/>
    <col min="4613" max="4613" width="8.25" style="2" customWidth="1"/>
    <col min="4614" max="4615" width="6.625" style="2" customWidth="1"/>
    <col min="4616" max="4616" width="9.75" style="2" customWidth="1"/>
    <col min="4617" max="4617" width="17.375" style="2" customWidth="1"/>
    <col min="4618" max="4619" width="4.375" style="2" customWidth="1"/>
    <col min="4620" max="4864" width="9" style="2"/>
    <col min="4865" max="4865" width="7.125" style="2" customWidth="1"/>
    <col min="4866" max="4866" width="58" style="2" customWidth="1"/>
    <col min="4867" max="4867" width="9.75" style="2" customWidth="1"/>
    <col min="4868" max="4868" width="6.625" style="2" customWidth="1"/>
    <col min="4869" max="4869" width="8.25" style="2" customWidth="1"/>
    <col min="4870" max="4871" width="6.625" style="2" customWidth="1"/>
    <col min="4872" max="4872" width="9.75" style="2" customWidth="1"/>
    <col min="4873" max="4873" width="17.375" style="2" customWidth="1"/>
    <col min="4874" max="4875" width="4.375" style="2" customWidth="1"/>
    <col min="4876" max="5120" width="9" style="2"/>
    <col min="5121" max="5121" width="7.125" style="2" customWidth="1"/>
    <col min="5122" max="5122" width="58" style="2" customWidth="1"/>
    <col min="5123" max="5123" width="9.75" style="2" customWidth="1"/>
    <col min="5124" max="5124" width="6.625" style="2" customWidth="1"/>
    <col min="5125" max="5125" width="8.25" style="2" customWidth="1"/>
    <col min="5126" max="5127" width="6.625" style="2" customWidth="1"/>
    <col min="5128" max="5128" width="9.75" style="2" customWidth="1"/>
    <col min="5129" max="5129" width="17.375" style="2" customWidth="1"/>
    <col min="5130" max="5131" width="4.375" style="2" customWidth="1"/>
    <col min="5132" max="5376" width="9" style="2"/>
    <col min="5377" max="5377" width="7.125" style="2" customWidth="1"/>
    <col min="5378" max="5378" width="58" style="2" customWidth="1"/>
    <col min="5379" max="5379" width="9.75" style="2" customWidth="1"/>
    <col min="5380" max="5380" width="6.625" style="2" customWidth="1"/>
    <col min="5381" max="5381" width="8.25" style="2" customWidth="1"/>
    <col min="5382" max="5383" width="6.625" style="2" customWidth="1"/>
    <col min="5384" max="5384" width="9.75" style="2" customWidth="1"/>
    <col min="5385" max="5385" width="17.375" style="2" customWidth="1"/>
    <col min="5386" max="5387" width="4.375" style="2" customWidth="1"/>
    <col min="5388" max="5632" width="9" style="2"/>
    <col min="5633" max="5633" width="7.125" style="2" customWidth="1"/>
    <col min="5634" max="5634" width="58" style="2" customWidth="1"/>
    <col min="5635" max="5635" width="9.75" style="2" customWidth="1"/>
    <col min="5636" max="5636" width="6.625" style="2" customWidth="1"/>
    <col min="5637" max="5637" width="8.25" style="2" customWidth="1"/>
    <col min="5638" max="5639" width="6.625" style="2" customWidth="1"/>
    <col min="5640" max="5640" width="9.75" style="2" customWidth="1"/>
    <col min="5641" max="5641" width="17.375" style="2" customWidth="1"/>
    <col min="5642" max="5643" width="4.375" style="2" customWidth="1"/>
    <col min="5644" max="5888" width="9" style="2"/>
    <col min="5889" max="5889" width="7.125" style="2" customWidth="1"/>
    <col min="5890" max="5890" width="58" style="2" customWidth="1"/>
    <col min="5891" max="5891" width="9.75" style="2" customWidth="1"/>
    <col min="5892" max="5892" width="6.625" style="2" customWidth="1"/>
    <col min="5893" max="5893" width="8.25" style="2" customWidth="1"/>
    <col min="5894" max="5895" width="6.625" style="2" customWidth="1"/>
    <col min="5896" max="5896" width="9.75" style="2" customWidth="1"/>
    <col min="5897" max="5897" width="17.375" style="2" customWidth="1"/>
    <col min="5898" max="5899" width="4.375" style="2" customWidth="1"/>
    <col min="5900" max="6144" width="9" style="2"/>
    <col min="6145" max="6145" width="7.125" style="2" customWidth="1"/>
    <col min="6146" max="6146" width="58" style="2" customWidth="1"/>
    <col min="6147" max="6147" width="9.75" style="2" customWidth="1"/>
    <col min="6148" max="6148" width="6.625" style="2" customWidth="1"/>
    <col min="6149" max="6149" width="8.25" style="2" customWidth="1"/>
    <col min="6150" max="6151" width="6.625" style="2" customWidth="1"/>
    <col min="6152" max="6152" width="9.75" style="2" customWidth="1"/>
    <col min="6153" max="6153" width="17.375" style="2" customWidth="1"/>
    <col min="6154" max="6155" width="4.375" style="2" customWidth="1"/>
    <col min="6156" max="6400" width="9" style="2"/>
    <col min="6401" max="6401" width="7.125" style="2" customWidth="1"/>
    <col min="6402" max="6402" width="58" style="2" customWidth="1"/>
    <col min="6403" max="6403" width="9.75" style="2" customWidth="1"/>
    <col min="6404" max="6404" width="6.625" style="2" customWidth="1"/>
    <col min="6405" max="6405" width="8.25" style="2" customWidth="1"/>
    <col min="6406" max="6407" width="6.625" style="2" customWidth="1"/>
    <col min="6408" max="6408" width="9.75" style="2" customWidth="1"/>
    <col min="6409" max="6409" width="17.375" style="2" customWidth="1"/>
    <col min="6410" max="6411" width="4.375" style="2" customWidth="1"/>
    <col min="6412" max="6656" width="9" style="2"/>
    <col min="6657" max="6657" width="7.125" style="2" customWidth="1"/>
    <col min="6658" max="6658" width="58" style="2" customWidth="1"/>
    <col min="6659" max="6659" width="9.75" style="2" customWidth="1"/>
    <col min="6660" max="6660" width="6.625" style="2" customWidth="1"/>
    <col min="6661" max="6661" width="8.25" style="2" customWidth="1"/>
    <col min="6662" max="6663" width="6.625" style="2" customWidth="1"/>
    <col min="6664" max="6664" width="9.75" style="2" customWidth="1"/>
    <col min="6665" max="6665" width="17.375" style="2" customWidth="1"/>
    <col min="6666" max="6667" width="4.375" style="2" customWidth="1"/>
    <col min="6668" max="6912" width="9" style="2"/>
    <col min="6913" max="6913" width="7.125" style="2" customWidth="1"/>
    <col min="6914" max="6914" width="58" style="2" customWidth="1"/>
    <col min="6915" max="6915" width="9.75" style="2" customWidth="1"/>
    <col min="6916" max="6916" width="6.625" style="2" customWidth="1"/>
    <col min="6917" max="6917" width="8.25" style="2" customWidth="1"/>
    <col min="6918" max="6919" width="6.625" style="2" customWidth="1"/>
    <col min="6920" max="6920" width="9.75" style="2" customWidth="1"/>
    <col min="6921" max="6921" width="17.375" style="2" customWidth="1"/>
    <col min="6922" max="6923" width="4.375" style="2" customWidth="1"/>
    <col min="6924" max="7168" width="9" style="2"/>
    <col min="7169" max="7169" width="7.125" style="2" customWidth="1"/>
    <col min="7170" max="7170" width="58" style="2" customWidth="1"/>
    <col min="7171" max="7171" width="9.75" style="2" customWidth="1"/>
    <col min="7172" max="7172" width="6.625" style="2" customWidth="1"/>
    <col min="7173" max="7173" width="8.25" style="2" customWidth="1"/>
    <col min="7174" max="7175" width="6.625" style="2" customWidth="1"/>
    <col min="7176" max="7176" width="9.75" style="2" customWidth="1"/>
    <col min="7177" max="7177" width="17.375" style="2" customWidth="1"/>
    <col min="7178" max="7179" width="4.375" style="2" customWidth="1"/>
    <col min="7180" max="7424" width="9" style="2"/>
    <col min="7425" max="7425" width="7.125" style="2" customWidth="1"/>
    <col min="7426" max="7426" width="58" style="2" customWidth="1"/>
    <col min="7427" max="7427" width="9.75" style="2" customWidth="1"/>
    <col min="7428" max="7428" width="6.625" style="2" customWidth="1"/>
    <col min="7429" max="7429" width="8.25" style="2" customWidth="1"/>
    <col min="7430" max="7431" width="6.625" style="2" customWidth="1"/>
    <col min="7432" max="7432" width="9.75" style="2" customWidth="1"/>
    <col min="7433" max="7433" width="17.375" style="2" customWidth="1"/>
    <col min="7434" max="7435" width="4.375" style="2" customWidth="1"/>
    <col min="7436" max="7680" width="9" style="2"/>
    <col min="7681" max="7681" width="7.125" style="2" customWidth="1"/>
    <col min="7682" max="7682" width="58" style="2" customWidth="1"/>
    <col min="7683" max="7683" width="9.75" style="2" customWidth="1"/>
    <col min="7684" max="7684" width="6.625" style="2" customWidth="1"/>
    <col min="7685" max="7685" width="8.25" style="2" customWidth="1"/>
    <col min="7686" max="7687" width="6.625" style="2" customWidth="1"/>
    <col min="7688" max="7688" width="9.75" style="2" customWidth="1"/>
    <col min="7689" max="7689" width="17.375" style="2" customWidth="1"/>
    <col min="7690" max="7691" width="4.375" style="2" customWidth="1"/>
    <col min="7692" max="7936" width="9" style="2"/>
    <col min="7937" max="7937" width="7.125" style="2" customWidth="1"/>
    <col min="7938" max="7938" width="58" style="2" customWidth="1"/>
    <col min="7939" max="7939" width="9.75" style="2" customWidth="1"/>
    <col min="7940" max="7940" width="6.625" style="2" customWidth="1"/>
    <col min="7941" max="7941" width="8.25" style="2" customWidth="1"/>
    <col min="7942" max="7943" width="6.625" style="2" customWidth="1"/>
    <col min="7944" max="7944" width="9.75" style="2" customWidth="1"/>
    <col min="7945" max="7945" width="17.375" style="2" customWidth="1"/>
    <col min="7946" max="7947" width="4.375" style="2" customWidth="1"/>
    <col min="7948" max="8192" width="9" style="2"/>
    <col min="8193" max="8193" width="7.125" style="2" customWidth="1"/>
    <col min="8194" max="8194" width="58" style="2" customWidth="1"/>
    <col min="8195" max="8195" width="9.75" style="2" customWidth="1"/>
    <col min="8196" max="8196" width="6.625" style="2" customWidth="1"/>
    <col min="8197" max="8197" width="8.25" style="2" customWidth="1"/>
    <col min="8198" max="8199" width="6.625" style="2" customWidth="1"/>
    <col min="8200" max="8200" width="9.75" style="2" customWidth="1"/>
    <col min="8201" max="8201" width="17.375" style="2" customWidth="1"/>
    <col min="8202" max="8203" width="4.375" style="2" customWidth="1"/>
    <col min="8204" max="8448" width="9" style="2"/>
    <col min="8449" max="8449" width="7.125" style="2" customWidth="1"/>
    <col min="8450" max="8450" width="58" style="2" customWidth="1"/>
    <col min="8451" max="8451" width="9.75" style="2" customWidth="1"/>
    <col min="8452" max="8452" width="6.625" style="2" customWidth="1"/>
    <col min="8453" max="8453" width="8.25" style="2" customWidth="1"/>
    <col min="8454" max="8455" width="6.625" style="2" customWidth="1"/>
    <col min="8456" max="8456" width="9.75" style="2" customWidth="1"/>
    <col min="8457" max="8457" width="17.375" style="2" customWidth="1"/>
    <col min="8458" max="8459" width="4.375" style="2" customWidth="1"/>
    <col min="8460" max="8704" width="9" style="2"/>
    <col min="8705" max="8705" width="7.125" style="2" customWidth="1"/>
    <col min="8706" max="8706" width="58" style="2" customWidth="1"/>
    <col min="8707" max="8707" width="9.75" style="2" customWidth="1"/>
    <col min="8708" max="8708" width="6.625" style="2" customWidth="1"/>
    <col min="8709" max="8709" width="8.25" style="2" customWidth="1"/>
    <col min="8710" max="8711" width="6.625" style="2" customWidth="1"/>
    <col min="8712" max="8712" width="9.75" style="2" customWidth="1"/>
    <col min="8713" max="8713" width="17.375" style="2" customWidth="1"/>
    <col min="8714" max="8715" width="4.375" style="2" customWidth="1"/>
    <col min="8716" max="8960" width="9" style="2"/>
    <col min="8961" max="8961" width="7.125" style="2" customWidth="1"/>
    <col min="8962" max="8962" width="58" style="2" customWidth="1"/>
    <col min="8963" max="8963" width="9.75" style="2" customWidth="1"/>
    <col min="8964" max="8964" width="6.625" style="2" customWidth="1"/>
    <col min="8965" max="8965" width="8.25" style="2" customWidth="1"/>
    <col min="8966" max="8967" width="6.625" style="2" customWidth="1"/>
    <col min="8968" max="8968" width="9.75" style="2" customWidth="1"/>
    <col min="8969" max="8969" width="17.375" style="2" customWidth="1"/>
    <col min="8970" max="8971" width="4.375" style="2" customWidth="1"/>
    <col min="8972" max="9216" width="9" style="2"/>
    <col min="9217" max="9217" width="7.125" style="2" customWidth="1"/>
    <col min="9218" max="9218" width="58" style="2" customWidth="1"/>
    <col min="9219" max="9219" width="9.75" style="2" customWidth="1"/>
    <col min="9220" max="9220" width="6.625" style="2" customWidth="1"/>
    <col min="9221" max="9221" width="8.25" style="2" customWidth="1"/>
    <col min="9222" max="9223" width="6.625" style="2" customWidth="1"/>
    <col min="9224" max="9224" width="9.75" style="2" customWidth="1"/>
    <col min="9225" max="9225" width="17.375" style="2" customWidth="1"/>
    <col min="9226" max="9227" width="4.375" style="2" customWidth="1"/>
    <col min="9228" max="9472" width="9" style="2"/>
    <col min="9473" max="9473" width="7.125" style="2" customWidth="1"/>
    <col min="9474" max="9474" width="58" style="2" customWidth="1"/>
    <col min="9475" max="9475" width="9.75" style="2" customWidth="1"/>
    <col min="9476" max="9476" width="6.625" style="2" customWidth="1"/>
    <col min="9477" max="9477" width="8.25" style="2" customWidth="1"/>
    <col min="9478" max="9479" width="6.625" style="2" customWidth="1"/>
    <col min="9480" max="9480" width="9.75" style="2" customWidth="1"/>
    <col min="9481" max="9481" width="17.375" style="2" customWidth="1"/>
    <col min="9482" max="9483" width="4.375" style="2" customWidth="1"/>
    <col min="9484" max="9728" width="9" style="2"/>
    <col min="9729" max="9729" width="7.125" style="2" customWidth="1"/>
    <col min="9730" max="9730" width="58" style="2" customWidth="1"/>
    <col min="9731" max="9731" width="9.75" style="2" customWidth="1"/>
    <col min="9732" max="9732" width="6.625" style="2" customWidth="1"/>
    <col min="9733" max="9733" width="8.25" style="2" customWidth="1"/>
    <col min="9734" max="9735" width="6.625" style="2" customWidth="1"/>
    <col min="9736" max="9736" width="9.75" style="2" customWidth="1"/>
    <col min="9737" max="9737" width="17.375" style="2" customWidth="1"/>
    <col min="9738" max="9739" width="4.375" style="2" customWidth="1"/>
    <col min="9740" max="9984" width="9" style="2"/>
    <col min="9985" max="9985" width="7.125" style="2" customWidth="1"/>
    <col min="9986" max="9986" width="58" style="2" customWidth="1"/>
    <col min="9987" max="9987" width="9.75" style="2" customWidth="1"/>
    <col min="9988" max="9988" width="6.625" style="2" customWidth="1"/>
    <col min="9989" max="9989" width="8.25" style="2" customWidth="1"/>
    <col min="9990" max="9991" width="6.625" style="2" customWidth="1"/>
    <col min="9992" max="9992" width="9.75" style="2" customWidth="1"/>
    <col min="9993" max="9993" width="17.375" style="2" customWidth="1"/>
    <col min="9994" max="9995" width="4.375" style="2" customWidth="1"/>
    <col min="9996" max="10240" width="9" style="2"/>
    <col min="10241" max="10241" width="7.125" style="2" customWidth="1"/>
    <col min="10242" max="10242" width="58" style="2" customWidth="1"/>
    <col min="10243" max="10243" width="9.75" style="2" customWidth="1"/>
    <col min="10244" max="10244" width="6.625" style="2" customWidth="1"/>
    <col min="10245" max="10245" width="8.25" style="2" customWidth="1"/>
    <col min="10246" max="10247" width="6.625" style="2" customWidth="1"/>
    <col min="10248" max="10248" width="9.75" style="2" customWidth="1"/>
    <col min="10249" max="10249" width="17.375" style="2" customWidth="1"/>
    <col min="10250" max="10251" width="4.375" style="2" customWidth="1"/>
    <col min="10252" max="10496" width="9" style="2"/>
    <col min="10497" max="10497" width="7.125" style="2" customWidth="1"/>
    <col min="10498" max="10498" width="58" style="2" customWidth="1"/>
    <col min="10499" max="10499" width="9.75" style="2" customWidth="1"/>
    <col min="10500" max="10500" width="6.625" style="2" customWidth="1"/>
    <col min="10501" max="10501" width="8.25" style="2" customWidth="1"/>
    <col min="10502" max="10503" width="6.625" style="2" customWidth="1"/>
    <col min="10504" max="10504" width="9.75" style="2" customWidth="1"/>
    <col min="10505" max="10505" width="17.375" style="2" customWidth="1"/>
    <col min="10506" max="10507" width="4.375" style="2" customWidth="1"/>
    <col min="10508" max="10752" width="9" style="2"/>
    <col min="10753" max="10753" width="7.125" style="2" customWidth="1"/>
    <col min="10754" max="10754" width="58" style="2" customWidth="1"/>
    <col min="10755" max="10755" width="9.75" style="2" customWidth="1"/>
    <col min="10756" max="10756" width="6.625" style="2" customWidth="1"/>
    <col min="10757" max="10757" width="8.25" style="2" customWidth="1"/>
    <col min="10758" max="10759" width="6.625" style="2" customWidth="1"/>
    <col min="10760" max="10760" width="9.75" style="2" customWidth="1"/>
    <col min="10761" max="10761" width="17.375" style="2" customWidth="1"/>
    <col min="10762" max="10763" width="4.375" style="2" customWidth="1"/>
    <col min="10764" max="11008" width="9" style="2"/>
    <col min="11009" max="11009" width="7.125" style="2" customWidth="1"/>
    <col min="11010" max="11010" width="58" style="2" customWidth="1"/>
    <col min="11011" max="11011" width="9.75" style="2" customWidth="1"/>
    <col min="11012" max="11012" width="6.625" style="2" customWidth="1"/>
    <col min="11013" max="11013" width="8.25" style="2" customWidth="1"/>
    <col min="11014" max="11015" width="6.625" style="2" customWidth="1"/>
    <col min="11016" max="11016" width="9.75" style="2" customWidth="1"/>
    <col min="11017" max="11017" width="17.375" style="2" customWidth="1"/>
    <col min="11018" max="11019" width="4.375" style="2" customWidth="1"/>
    <col min="11020" max="11264" width="9" style="2"/>
    <col min="11265" max="11265" width="7.125" style="2" customWidth="1"/>
    <col min="11266" max="11266" width="58" style="2" customWidth="1"/>
    <col min="11267" max="11267" width="9.75" style="2" customWidth="1"/>
    <col min="11268" max="11268" width="6.625" style="2" customWidth="1"/>
    <col min="11269" max="11269" width="8.25" style="2" customWidth="1"/>
    <col min="11270" max="11271" width="6.625" style="2" customWidth="1"/>
    <col min="11272" max="11272" width="9.75" style="2" customWidth="1"/>
    <col min="11273" max="11273" width="17.375" style="2" customWidth="1"/>
    <col min="11274" max="11275" width="4.375" style="2" customWidth="1"/>
    <col min="11276" max="11520" width="9" style="2"/>
    <col min="11521" max="11521" width="7.125" style="2" customWidth="1"/>
    <col min="11522" max="11522" width="58" style="2" customWidth="1"/>
    <col min="11523" max="11523" width="9.75" style="2" customWidth="1"/>
    <col min="11524" max="11524" width="6.625" style="2" customWidth="1"/>
    <col min="11525" max="11525" width="8.25" style="2" customWidth="1"/>
    <col min="11526" max="11527" width="6.625" style="2" customWidth="1"/>
    <col min="11528" max="11528" width="9.75" style="2" customWidth="1"/>
    <col min="11529" max="11529" width="17.375" style="2" customWidth="1"/>
    <col min="11530" max="11531" width="4.375" style="2" customWidth="1"/>
    <col min="11532" max="11776" width="9" style="2"/>
    <col min="11777" max="11777" width="7.125" style="2" customWidth="1"/>
    <col min="11778" max="11778" width="58" style="2" customWidth="1"/>
    <col min="11779" max="11779" width="9.75" style="2" customWidth="1"/>
    <col min="11780" max="11780" width="6.625" style="2" customWidth="1"/>
    <col min="11781" max="11781" width="8.25" style="2" customWidth="1"/>
    <col min="11782" max="11783" width="6.625" style="2" customWidth="1"/>
    <col min="11784" max="11784" width="9.75" style="2" customWidth="1"/>
    <col min="11785" max="11785" width="17.375" style="2" customWidth="1"/>
    <col min="11786" max="11787" width="4.375" style="2" customWidth="1"/>
    <col min="11788" max="12032" width="9" style="2"/>
    <col min="12033" max="12033" width="7.125" style="2" customWidth="1"/>
    <col min="12034" max="12034" width="58" style="2" customWidth="1"/>
    <col min="12035" max="12035" width="9.75" style="2" customWidth="1"/>
    <col min="12036" max="12036" width="6.625" style="2" customWidth="1"/>
    <col min="12037" max="12037" width="8.25" style="2" customWidth="1"/>
    <col min="12038" max="12039" width="6.625" style="2" customWidth="1"/>
    <col min="12040" max="12040" width="9.75" style="2" customWidth="1"/>
    <col min="12041" max="12041" width="17.375" style="2" customWidth="1"/>
    <col min="12042" max="12043" width="4.375" style="2" customWidth="1"/>
    <col min="12044" max="12288" width="9" style="2"/>
    <col min="12289" max="12289" width="7.125" style="2" customWidth="1"/>
    <col min="12290" max="12290" width="58" style="2" customWidth="1"/>
    <col min="12291" max="12291" width="9.75" style="2" customWidth="1"/>
    <col min="12292" max="12292" width="6.625" style="2" customWidth="1"/>
    <col min="12293" max="12293" width="8.25" style="2" customWidth="1"/>
    <col min="12294" max="12295" width="6.625" style="2" customWidth="1"/>
    <col min="12296" max="12296" width="9.75" style="2" customWidth="1"/>
    <col min="12297" max="12297" width="17.375" style="2" customWidth="1"/>
    <col min="12298" max="12299" width="4.375" style="2" customWidth="1"/>
    <col min="12300" max="12544" width="9" style="2"/>
    <col min="12545" max="12545" width="7.125" style="2" customWidth="1"/>
    <col min="12546" max="12546" width="58" style="2" customWidth="1"/>
    <col min="12547" max="12547" width="9.75" style="2" customWidth="1"/>
    <col min="12548" max="12548" width="6.625" style="2" customWidth="1"/>
    <col min="12549" max="12549" width="8.25" style="2" customWidth="1"/>
    <col min="12550" max="12551" width="6.625" style="2" customWidth="1"/>
    <col min="12552" max="12552" width="9.75" style="2" customWidth="1"/>
    <col min="12553" max="12553" width="17.375" style="2" customWidth="1"/>
    <col min="12554" max="12555" width="4.375" style="2" customWidth="1"/>
    <col min="12556" max="12800" width="9" style="2"/>
    <col min="12801" max="12801" width="7.125" style="2" customWidth="1"/>
    <col min="12802" max="12802" width="58" style="2" customWidth="1"/>
    <col min="12803" max="12803" width="9.75" style="2" customWidth="1"/>
    <col min="12804" max="12804" width="6.625" style="2" customWidth="1"/>
    <col min="12805" max="12805" width="8.25" style="2" customWidth="1"/>
    <col min="12806" max="12807" width="6.625" style="2" customWidth="1"/>
    <col min="12808" max="12808" width="9.75" style="2" customWidth="1"/>
    <col min="12809" max="12809" width="17.375" style="2" customWidth="1"/>
    <col min="12810" max="12811" width="4.375" style="2" customWidth="1"/>
    <col min="12812" max="13056" width="9" style="2"/>
    <col min="13057" max="13057" width="7.125" style="2" customWidth="1"/>
    <col min="13058" max="13058" width="58" style="2" customWidth="1"/>
    <col min="13059" max="13059" width="9.75" style="2" customWidth="1"/>
    <col min="13060" max="13060" width="6.625" style="2" customWidth="1"/>
    <col min="13061" max="13061" width="8.25" style="2" customWidth="1"/>
    <col min="13062" max="13063" width="6.625" style="2" customWidth="1"/>
    <col min="13064" max="13064" width="9.75" style="2" customWidth="1"/>
    <col min="13065" max="13065" width="17.375" style="2" customWidth="1"/>
    <col min="13066" max="13067" width="4.375" style="2" customWidth="1"/>
    <col min="13068" max="13312" width="9" style="2"/>
    <col min="13313" max="13313" width="7.125" style="2" customWidth="1"/>
    <col min="13314" max="13314" width="58" style="2" customWidth="1"/>
    <col min="13315" max="13315" width="9.75" style="2" customWidth="1"/>
    <col min="13316" max="13316" width="6.625" style="2" customWidth="1"/>
    <col min="13317" max="13317" width="8.25" style="2" customWidth="1"/>
    <col min="13318" max="13319" width="6.625" style="2" customWidth="1"/>
    <col min="13320" max="13320" width="9.75" style="2" customWidth="1"/>
    <col min="13321" max="13321" width="17.375" style="2" customWidth="1"/>
    <col min="13322" max="13323" width="4.375" style="2" customWidth="1"/>
    <col min="13324" max="13568" width="9" style="2"/>
    <col min="13569" max="13569" width="7.125" style="2" customWidth="1"/>
    <col min="13570" max="13570" width="58" style="2" customWidth="1"/>
    <col min="13571" max="13571" width="9.75" style="2" customWidth="1"/>
    <col min="13572" max="13572" width="6.625" style="2" customWidth="1"/>
    <col min="13573" max="13573" width="8.25" style="2" customWidth="1"/>
    <col min="13574" max="13575" width="6.625" style="2" customWidth="1"/>
    <col min="13576" max="13576" width="9.75" style="2" customWidth="1"/>
    <col min="13577" max="13577" width="17.375" style="2" customWidth="1"/>
    <col min="13578" max="13579" width="4.375" style="2" customWidth="1"/>
    <col min="13580" max="13824" width="9" style="2"/>
    <col min="13825" max="13825" width="7.125" style="2" customWidth="1"/>
    <col min="13826" max="13826" width="58" style="2" customWidth="1"/>
    <col min="13827" max="13827" width="9.75" style="2" customWidth="1"/>
    <col min="13828" max="13828" width="6.625" style="2" customWidth="1"/>
    <col min="13829" max="13829" width="8.25" style="2" customWidth="1"/>
    <col min="13830" max="13831" width="6.625" style="2" customWidth="1"/>
    <col min="13832" max="13832" width="9.75" style="2" customWidth="1"/>
    <col min="13833" max="13833" width="17.375" style="2" customWidth="1"/>
    <col min="13834" max="13835" width="4.375" style="2" customWidth="1"/>
    <col min="13836" max="14080" width="9" style="2"/>
    <col min="14081" max="14081" width="7.125" style="2" customWidth="1"/>
    <col min="14082" max="14082" width="58" style="2" customWidth="1"/>
    <col min="14083" max="14083" width="9.75" style="2" customWidth="1"/>
    <col min="14084" max="14084" width="6.625" style="2" customWidth="1"/>
    <col min="14085" max="14085" width="8.25" style="2" customWidth="1"/>
    <col min="14086" max="14087" width="6.625" style="2" customWidth="1"/>
    <col min="14088" max="14088" width="9.75" style="2" customWidth="1"/>
    <col min="14089" max="14089" width="17.375" style="2" customWidth="1"/>
    <col min="14090" max="14091" width="4.375" style="2" customWidth="1"/>
    <col min="14092" max="14336" width="9" style="2"/>
    <col min="14337" max="14337" width="7.125" style="2" customWidth="1"/>
    <col min="14338" max="14338" width="58" style="2" customWidth="1"/>
    <col min="14339" max="14339" width="9.75" style="2" customWidth="1"/>
    <col min="14340" max="14340" width="6.625" style="2" customWidth="1"/>
    <col min="14341" max="14341" width="8.25" style="2" customWidth="1"/>
    <col min="14342" max="14343" width="6.625" style="2" customWidth="1"/>
    <col min="14344" max="14344" width="9.75" style="2" customWidth="1"/>
    <col min="14345" max="14345" width="17.375" style="2" customWidth="1"/>
    <col min="14346" max="14347" width="4.375" style="2" customWidth="1"/>
    <col min="14348" max="14592" width="9" style="2"/>
    <col min="14593" max="14593" width="7.125" style="2" customWidth="1"/>
    <col min="14594" max="14594" width="58" style="2" customWidth="1"/>
    <col min="14595" max="14595" width="9.75" style="2" customWidth="1"/>
    <col min="14596" max="14596" width="6.625" style="2" customWidth="1"/>
    <col min="14597" max="14597" width="8.25" style="2" customWidth="1"/>
    <col min="14598" max="14599" width="6.625" style="2" customWidth="1"/>
    <col min="14600" max="14600" width="9.75" style="2" customWidth="1"/>
    <col min="14601" max="14601" width="17.375" style="2" customWidth="1"/>
    <col min="14602" max="14603" width="4.375" style="2" customWidth="1"/>
    <col min="14604" max="14848" width="9" style="2"/>
    <col min="14849" max="14849" width="7.125" style="2" customWidth="1"/>
    <col min="14850" max="14850" width="58" style="2" customWidth="1"/>
    <col min="14851" max="14851" width="9.75" style="2" customWidth="1"/>
    <col min="14852" max="14852" width="6.625" style="2" customWidth="1"/>
    <col min="14853" max="14853" width="8.25" style="2" customWidth="1"/>
    <col min="14854" max="14855" width="6.625" style="2" customWidth="1"/>
    <col min="14856" max="14856" width="9.75" style="2" customWidth="1"/>
    <col min="14857" max="14857" width="17.375" style="2" customWidth="1"/>
    <col min="14858" max="14859" width="4.375" style="2" customWidth="1"/>
    <col min="14860" max="15104" width="9" style="2"/>
    <col min="15105" max="15105" width="7.125" style="2" customWidth="1"/>
    <col min="15106" max="15106" width="58" style="2" customWidth="1"/>
    <col min="15107" max="15107" width="9.75" style="2" customWidth="1"/>
    <col min="15108" max="15108" width="6.625" style="2" customWidth="1"/>
    <col min="15109" max="15109" width="8.25" style="2" customWidth="1"/>
    <col min="15110" max="15111" width="6.625" style="2" customWidth="1"/>
    <col min="15112" max="15112" width="9.75" style="2" customWidth="1"/>
    <col min="15113" max="15113" width="17.375" style="2" customWidth="1"/>
    <col min="15114" max="15115" width="4.375" style="2" customWidth="1"/>
    <col min="15116" max="15360" width="9" style="2"/>
    <col min="15361" max="15361" width="7.125" style="2" customWidth="1"/>
    <col min="15362" max="15362" width="58" style="2" customWidth="1"/>
    <col min="15363" max="15363" width="9.75" style="2" customWidth="1"/>
    <col min="15364" max="15364" width="6.625" style="2" customWidth="1"/>
    <col min="15365" max="15365" width="8.25" style="2" customWidth="1"/>
    <col min="15366" max="15367" width="6.625" style="2" customWidth="1"/>
    <col min="15368" max="15368" width="9.75" style="2" customWidth="1"/>
    <col min="15369" max="15369" width="17.375" style="2" customWidth="1"/>
    <col min="15370" max="15371" width="4.375" style="2" customWidth="1"/>
    <col min="15372" max="15616" width="9" style="2"/>
    <col min="15617" max="15617" width="7.125" style="2" customWidth="1"/>
    <col min="15618" max="15618" width="58" style="2" customWidth="1"/>
    <col min="15619" max="15619" width="9.75" style="2" customWidth="1"/>
    <col min="15620" max="15620" width="6.625" style="2" customWidth="1"/>
    <col min="15621" max="15621" width="8.25" style="2" customWidth="1"/>
    <col min="15622" max="15623" width="6.625" style="2" customWidth="1"/>
    <col min="15624" max="15624" width="9.75" style="2" customWidth="1"/>
    <col min="15625" max="15625" width="17.375" style="2" customWidth="1"/>
    <col min="15626" max="15627" width="4.375" style="2" customWidth="1"/>
    <col min="15628" max="15872" width="9" style="2"/>
    <col min="15873" max="15873" width="7.125" style="2" customWidth="1"/>
    <col min="15874" max="15874" width="58" style="2" customWidth="1"/>
    <col min="15875" max="15875" width="9.75" style="2" customWidth="1"/>
    <col min="15876" max="15876" width="6.625" style="2" customWidth="1"/>
    <col min="15877" max="15877" width="8.25" style="2" customWidth="1"/>
    <col min="15878" max="15879" width="6.625" style="2" customWidth="1"/>
    <col min="15880" max="15880" width="9.75" style="2" customWidth="1"/>
    <col min="15881" max="15881" width="17.375" style="2" customWidth="1"/>
    <col min="15882" max="15883" width="4.375" style="2" customWidth="1"/>
    <col min="15884" max="16128" width="9" style="2"/>
    <col min="16129" max="16129" width="7.125" style="2" customWidth="1"/>
    <col min="16130" max="16130" width="58" style="2" customWidth="1"/>
    <col min="16131" max="16131" width="9.75" style="2" customWidth="1"/>
    <col min="16132" max="16132" width="6.625" style="2" customWidth="1"/>
    <col min="16133" max="16133" width="8.25" style="2" customWidth="1"/>
    <col min="16134" max="16135" width="6.625" style="2" customWidth="1"/>
    <col min="16136" max="16136" width="9.75" style="2" customWidth="1"/>
    <col min="16137" max="16137" width="17.375" style="2" customWidth="1"/>
    <col min="16138" max="16139" width="4.375" style="2" customWidth="1"/>
    <col min="16140" max="16384" width="9" style="2"/>
  </cols>
  <sheetData>
    <row r="1" spans="1:11" ht="21" customHeight="1" x14ac:dyDescent="0.2">
      <c r="A1" s="306" t="s">
        <v>58</v>
      </c>
      <c r="B1" s="306"/>
      <c r="C1" s="306"/>
      <c r="D1" s="306"/>
      <c r="E1" s="306"/>
      <c r="F1" s="306"/>
      <c r="G1" s="306"/>
      <c r="H1" s="306"/>
      <c r="I1" s="306"/>
      <c r="J1" s="1"/>
      <c r="K1" s="1"/>
    </row>
    <row r="2" spans="1:11" ht="21" customHeight="1" x14ac:dyDescent="0.2">
      <c r="A2" s="306"/>
      <c r="B2" s="306"/>
      <c r="C2" s="306"/>
      <c r="D2" s="306"/>
      <c r="E2" s="306"/>
      <c r="F2" s="306"/>
      <c r="G2" s="306"/>
      <c r="H2" s="306"/>
      <c r="I2" s="306"/>
      <c r="J2" s="1"/>
      <c r="K2" s="1"/>
    </row>
    <row r="3" spans="1:11" x14ac:dyDescent="0.2">
      <c r="A3" s="299" t="s">
        <v>2</v>
      </c>
      <c r="B3" s="47" t="s">
        <v>3</v>
      </c>
      <c r="C3" s="300" t="s">
        <v>4</v>
      </c>
      <c r="D3" s="300"/>
      <c r="E3" s="300"/>
      <c r="F3" s="300"/>
      <c r="G3" s="300"/>
      <c r="H3" s="6"/>
      <c r="I3" s="47" t="s">
        <v>6</v>
      </c>
    </row>
    <row r="4" spans="1:11" x14ac:dyDescent="0.2">
      <c r="A4" s="299"/>
      <c r="B4" s="47" t="s">
        <v>59</v>
      </c>
      <c r="C4" s="47" t="s">
        <v>8</v>
      </c>
      <c r="D4" s="47" t="s">
        <v>9</v>
      </c>
      <c r="E4" s="6" t="s">
        <v>10</v>
      </c>
      <c r="F4" s="6" t="s">
        <v>11</v>
      </c>
      <c r="G4" s="6" t="s">
        <v>12</v>
      </c>
      <c r="H4" s="6" t="s">
        <v>60</v>
      </c>
      <c r="I4" s="47" t="s">
        <v>14</v>
      </c>
    </row>
    <row r="5" spans="1:11" x14ac:dyDescent="0.45">
      <c r="A5" s="70">
        <v>1</v>
      </c>
      <c r="B5" s="71" t="s">
        <v>81</v>
      </c>
      <c r="C5" s="61">
        <v>103000</v>
      </c>
      <c r="D5" s="72"/>
      <c r="E5" s="73"/>
      <c r="F5" s="73"/>
      <c r="G5" s="73"/>
      <c r="H5" s="6" t="s">
        <v>82</v>
      </c>
      <c r="I5" s="74" t="s">
        <v>83</v>
      </c>
    </row>
    <row r="6" spans="1:11" x14ac:dyDescent="0.45">
      <c r="A6" s="70">
        <v>2</v>
      </c>
      <c r="B6" s="71" t="s">
        <v>86</v>
      </c>
      <c r="C6" s="20"/>
      <c r="D6" s="75">
        <v>50000</v>
      </c>
      <c r="E6" s="73"/>
      <c r="F6" s="73"/>
      <c r="G6" s="73"/>
      <c r="H6" s="6" t="s">
        <v>87</v>
      </c>
      <c r="I6" s="74" t="s">
        <v>88</v>
      </c>
    </row>
    <row r="7" spans="1:11" x14ac:dyDescent="0.45">
      <c r="A7" s="70">
        <v>3</v>
      </c>
      <c r="B7" s="71" t="s">
        <v>89</v>
      </c>
      <c r="C7" s="20"/>
      <c r="D7" s="75">
        <v>100000</v>
      </c>
      <c r="E7" s="73"/>
      <c r="F7" s="73"/>
      <c r="G7" s="73"/>
      <c r="H7" s="6" t="s">
        <v>90</v>
      </c>
      <c r="I7" s="74" t="s">
        <v>91</v>
      </c>
    </row>
    <row r="8" spans="1:11" x14ac:dyDescent="0.45">
      <c r="A8" s="70">
        <v>4</v>
      </c>
      <c r="B8" s="71" t="s">
        <v>136</v>
      </c>
      <c r="C8" s="20">
        <v>30000</v>
      </c>
      <c r="D8" s="75"/>
      <c r="E8" s="73"/>
      <c r="F8" s="73"/>
      <c r="G8" s="73"/>
      <c r="H8" s="6" t="s">
        <v>137</v>
      </c>
      <c r="I8" s="74" t="s">
        <v>138</v>
      </c>
    </row>
    <row r="9" spans="1:11" ht="18.75" x14ac:dyDescent="0.25">
      <c r="A9" s="70"/>
      <c r="B9" s="71"/>
      <c r="C9" s="20"/>
      <c r="D9" s="75"/>
      <c r="E9" s="73"/>
      <c r="F9" s="73"/>
      <c r="G9" s="73"/>
      <c r="H9" s="6"/>
      <c r="I9" s="74"/>
    </row>
    <row r="10" spans="1:11" ht="18.75" x14ac:dyDescent="0.25">
      <c r="A10" s="70"/>
      <c r="B10" s="71"/>
      <c r="C10" s="20"/>
      <c r="D10" s="75"/>
      <c r="E10" s="73"/>
      <c r="F10" s="73"/>
      <c r="G10" s="73"/>
      <c r="H10" s="6"/>
      <c r="I10" s="74"/>
    </row>
    <row r="11" spans="1:11" ht="21.75" customHeight="1" x14ac:dyDescent="0.45">
      <c r="A11" s="17"/>
      <c r="B11" s="62" t="s">
        <v>23</v>
      </c>
      <c r="C11" s="63">
        <f>SUM(C5:C6)</f>
        <v>103000</v>
      </c>
      <c r="D11" s="64">
        <f>SUM(D5:D6)</f>
        <v>50000</v>
      </c>
      <c r="E11" s="19"/>
      <c r="F11" s="19"/>
      <c r="G11" s="20"/>
      <c r="H11" s="20"/>
      <c r="I11" s="54"/>
    </row>
    <row r="12" spans="1:11" ht="18.75" x14ac:dyDescent="0.2">
      <c r="B12" s="65"/>
    </row>
  </sheetData>
  <mergeCells count="4">
    <mergeCell ref="A1:I1"/>
    <mergeCell ref="A2:I2"/>
    <mergeCell ref="A3:A4"/>
    <mergeCell ref="C3:G3"/>
  </mergeCells>
  <pageMargins left="0.24" right="0.12" top="0.39" bottom="0.12" header="0.12" footer="0.12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K16"/>
  <sheetViews>
    <sheetView topLeftCell="A10" zoomScale="115" zoomScaleNormal="115" workbookViewId="0">
      <selection activeCell="B5" sqref="B5"/>
    </sheetView>
  </sheetViews>
  <sheetFormatPr defaultRowHeight="21.75" x14ac:dyDescent="0.2"/>
  <cols>
    <col min="1" max="1" width="7.125" style="2" customWidth="1"/>
    <col min="2" max="2" width="58" style="68" customWidth="1"/>
    <col min="3" max="3" width="9.75" style="66" customWidth="1"/>
    <col min="4" max="4" width="6.625" style="66" customWidth="1"/>
    <col min="5" max="5" width="8.25" style="2" customWidth="1"/>
    <col min="6" max="7" width="6.625" style="2" customWidth="1"/>
    <col min="8" max="8" width="9.75" style="2" customWidth="1"/>
    <col min="9" max="9" width="17.375" style="67" customWidth="1"/>
    <col min="10" max="11" width="4.375" style="2" customWidth="1"/>
    <col min="12" max="256" width="9" style="2"/>
    <col min="257" max="257" width="7.125" style="2" customWidth="1"/>
    <col min="258" max="258" width="58" style="2" customWidth="1"/>
    <col min="259" max="259" width="9.75" style="2" customWidth="1"/>
    <col min="260" max="260" width="6.625" style="2" customWidth="1"/>
    <col min="261" max="261" width="8.25" style="2" customWidth="1"/>
    <col min="262" max="263" width="6.625" style="2" customWidth="1"/>
    <col min="264" max="264" width="9.75" style="2" customWidth="1"/>
    <col min="265" max="265" width="17.375" style="2" customWidth="1"/>
    <col min="266" max="267" width="4.375" style="2" customWidth="1"/>
    <col min="268" max="512" width="9" style="2"/>
    <col min="513" max="513" width="7.125" style="2" customWidth="1"/>
    <col min="514" max="514" width="58" style="2" customWidth="1"/>
    <col min="515" max="515" width="9.75" style="2" customWidth="1"/>
    <col min="516" max="516" width="6.625" style="2" customWidth="1"/>
    <col min="517" max="517" width="8.25" style="2" customWidth="1"/>
    <col min="518" max="519" width="6.625" style="2" customWidth="1"/>
    <col min="520" max="520" width="9.75" style="2" customWidth="1"/>
    <col min="521" max="521" width="17.375" style="2" customWidth="1"/>
    <col min="522" max="523" width="4.375" style="2" customWidth="1"/>
    <col min="524" max="768" width="9" style="2"/>
    <col min="769" max="769" width="7.125" style="2" customWidth="1"/>
    <col min="770" max="770" width="58" style="2" customWidth="1"/>
    <col min="771" max="771" width="9.75" style="2" customWidth="1"/>
    <col min="772" max="772" width="6.625" style="2" customWidth="1"/>
    <col min="773" max="773" width="8.25" style="2" customWidth="1"/>
    <col min="774" max="775" width="6.625" style="2" customWidth="1"/>
    <col min="776" max="776" width="9.75" style="2" customWidth="1"/>
    <col min="777" max="777" width="17.375" style="2" customWidth="1"/>
    <col min="778" max="779" width="4.375" style="2" customWidth="1"/>
    <col min="780" max="1024" width="9" style="2"/>
    <col min="1025" max="1025" width="7.125" style="2" customWidth="1"/>
    <col min="1026" max="1026" width="58" style="2" customWidth="1"/>
    <col min="1027" max="1027" width="9.75" style="2" customWidth="1"/>
    <col min="1028" max="1028" width="6.625" style="2" customWidth="1"/>
    <col min="1029" max="1029" width="8.25" style="2" customWidth="1"/>
    <col min="1030" max="1031" width="6.625" style="2" customWidth="1"/>
    <col min="1032" max="1032" width="9.75" style="2" customWidth="1"/>
    <col min="1033" max="1033" width="17.375" style="2" customWidth="1"/>
    <col min="1034" max="1035" width="4.375" style="2" customWidth="1"/>
    <col min="1036" max="1280" width="9" style="2"/>
    <col min="1281" max="1281" width="7.125" style="2" customWidth="1"/>
    <col min="1282" max="1282" width="58" style="2" customWidth="1"/>
    <col min="1283" max="1283" width="9.75" style="2" customWidth="1"/>
    <col min="1284" max="1284" width="6.625" style="2" customWidth="1"/>
    <col min="1285" max="1285" width="8.25" style="2" customWidth="1"/>
    <col min="1286" max="1287" width="6.625" style="2" customWidth="1"/>
    <col min="1288" max="1288" width="9.75" style="2" customWidth="1"/>
    <col min="1289" max="1289" width="17.375" style="2" customWidth="1"/>
    <col min="1290" max="1291" width="4.375" style="2" customWidth="1"/>
    <col min="1292" max="1536" width="9" style="2"/>
    <col min="1537" max="1537" width="7.125" style="2" customWidth="1"/>
    <col min="1538" max="1538" width="58" style="2" customWidth="1"/>
    <col min="1539" max="1539" width="9.75" style="2" customWidth="1"/>
    <col min="1540" max="1540" width="6.625" style="2" customWidth="1"/>
    <col min="1541" max="1541" width="8.25" style="2" customWidth="1"/>
    <col min="1542" max="1543" width="6.625" style="2" customWidth="1"/>
    <col min="1544" max="1544" width="9.75" style="2" customWidth="1"/>
    <col min="1545" max="1545" width="17.375" style="2" customWidth="1"/>
    <col min="1546" max="1547" width="4.375" style="2" customWidth="1"/>
    <col min="1548" max="1792" width="9" style="2"/>
    <col min="1793" max="1793" width="7.125" style="2" customWidth="1"/>
    <col min="1794" max="1794" width="58" style="2" customWidth="1"/>
    <col min="1795" max="1795" width="9.75" style="2" customWidth="1"/>
    <col min="1796" max="1796" width="6.625" style="2" customWidth="1"/>
    <col min="1797" max="1797" width="8.25" style="2" customWidth="1"/>
    <col min="1798" max="1799" width="6.625" style="2" customWidth="1"/>
    <col min="1800" max="1800" width="9.75" style="2" customWidth="1"/>
    <col min="1801" max="1801" width="17.375" style="2" customWidth="1"/>
    <col min="1802" max="1803" width="4.375" style="2" customWidth="1"/>
    <col min="1804" max="2048" width="9" style="2"/>
    <col min="2049" max="2049" width="7.125" style="2" customWidth="1"/>
    <col min="2050" max="2050" width="58" style="2" customWidth="1"/>
    <col min="2051" max="2051" width="9.75" style="2" customWidth="1"/>
    <col min="2052" max="2052" width="6.625" style="2" customWidth="1"/>
    <col min="2053" max="2053" width="8.25" style="2" customWidth="1"/>
    <col min="2054" max="2055" width="6.625" style="2" customWidth="1"/>
    <col min="2056" max="2056" width="9.75" style="2" customWidth="1"/>
    <col min="2057" max="2057" width="17.375" style="2" customWidth="1"/>
    <col min="2058" max="2059" width="4.375" style="2" customWidth="1"/>
    <col min="2060" max="2304" width="9" style="2"/>
    <col min="2305" max="2305" width="7.125" style="2" customWidth="1"/>
    <col min="2306" max="2306" width="58" style="2" customWidth="1"/>
    <col min="2307" max="2307" width="9.75" style="2" customWidth="1"/>
    <col min="2308" max="2308" width="6.625" style="2" customWidth="1"/>
    <col min="2309" max="2309" width="8.25" style="2" customWidth="1"/>
    <col min="2310" max="2311" width="6.625" style="2" customWidth="1"/>
    <col min="2312" max="2312" width="9.75" style="2" customWidth="1"/>
    <col min="2313" max="2313" width="17.375" style="2" customWidth="1"/>
    <col min="2314" max="2315" width="4.375" style="2" customWidth="1"/>
    <col min="2316" max="2560" width="9" style="2"/>
    <col min="2561" max="2561" width="7.125" style="2" customWidth="1"/>
    <col min="2562" max="2562" width="58" style="2" customWidth="1"/>
    <col min="2563" max="2563" width="9.75" style="2" customWidth="1"/>
    <col min="2564" max="2564" width="6.625" style="2" customWidth="1"/>
    <col min="2565" max="2565" width="8.25" style="2" customWidth="1"/>
    <col min="2566" max="2567" width="6.625" style="2" customWidth="1"/>
    <col min="2568" max="2568" width="9.75" style="2" customWidth="1"/>
    <col min="2569" max="2569" width="17.375" style="2" customWidth="1"/>
    <col min="2570" max="2571" width="4.375" style="2" customWidth="1"/>
    <col min="2572" max="2816" width="9" style="2"/>
    <col min="2817" max="2817" width="7.125" style="2" customWidth="1"/>
    <col min="2818" max="2818" width="58" style="2" customWidth="1"/>
    <col min="2819" max="2819" width="9.75" style="2" customWidth="1"/>
    <col min="2820" max="2820" width="6.625" style="2" customWidth="1"/>
    <col min="2821" max="2821" width="8.25" style="2" customWidth="1"/>
    <col min="2822" max="2823" width="6.625" style="2" customWidth="1"/>
    <col min="2824" max="2824" width="9.75" style="2" customWidth="1"/>
    <col min="2825" max="2825" width="17.375" style="2" customWidth="1"/>
    <col min="2826" max="2827" width="4.375" style="2" customWidth="1"/>
    <col min="2828" max="3072" width="9" style="2"/>
    <col min="3073" max="3073" width="7.125" style="2" customWidth="1"/>
    <col min="3074" max="3074" width="58" style="2" customWidth="1"/>
    <col min="3075" max="3075" width="9.75" style="2" customWidth="1"/>
    <col min="3076" max="3076" width="6.625" style="2" customWidth="1"/>
    <col min="3077" max="3077" width="8.25" style="2" customWidth="1"/>
    <col min="3078" max="3079" width="6.625" style="2" customWidth="1"/>
    <col min="3080" max="3080" width="9.75" style="2" customWidth="1"/>
    <col min="3081" max="3081" width="17.375" style="2" customWidth="1"/>
    <col min="3082" max="3083" width="4.375" style="2" customWidth="1"/>
    <col min="3084" max="3328" width="9" style="2"/>
    <col min="3329" max="3329" width="7.125" style="2" customWidth="1"/>
    <col min="3330" max="3330" width="58" style="2" customWidth="1"/>
    <col min="3331" max="3331" width="9.75" style="2" customWidth="1"/>
    <col min="3332" max="3332" width="6.625" style="2" customWidth="1"/>
    <col min="3333" max="3333" width="8.25" style="2" customWidth="1"/>
    <col min="3334" max="3335" width="6.625" style="2" customWidth="1"/>
    <col min="3336" max="3336" width="9.75" style="2" customWidth="1"/>
    <col min="3337" max="3337" width="17.375" style="2" customWidth="1"/>
    <col min="3338" max="3339" width="4.375" style="2" customWidth="1"/>
    <col min="3340" max="3584" width="9" style="2"/>
    <col min="3585" max="3585" width="7.125" style="2" customWidth="1"/>
    <col min="3586" max="3586" width="58" style="2" customWidth="1"/>
    <col min="3587" max="3587" width="9.75" style="2" customWidth="1"/>
    <col min="3588" max="3588" width="6.625" style="2" customWidth="1"/>
    <col min="3589" max="3589" width="8.25" style="2" customWidth="1"/>
    <col min="3590" max="3591" width="6.625" style="2" customWidth="1"/>
    <col min="3592" max="3592" width="9.75" style="2" customWidth="1"/>
    <col min="3593" max="3593" width="17.375" style="2" customWidth="1"/>
    <col min="3594" max="3595" width="4.375" style="2" customWidth="1"/>
    <col min="3596" max="3840" width="9" style="2"/>
    <col min="3841" max="3841" width="7.125" style="2" customWidth="1"/>
    <col min="3842" max="3842" width="58" style="2" customWidth="1"/>
    <col min="3843" max="3843" width="9.75" style="2" customWidth="1"/>
    <col min="3844" max="3844" width="6.625" style="2" customWidth="1"/>
    <col min="3845" max="3845" width="8.25" style="2" customWidth="1"/>
    <col min="3846" max="3847" width="6.625" style="2" customWidth="1"/>
    <col min="3848" max="3848" width="9.75" style="2" customWidth="1"/>
    <col min="3849" max="3849" width="17.375" style="2" customWidth="1"/>
    <col min="3850" max="3851" width="4.375" style="2" customWidth="1"/>
    <col min="3852" max="4096" width="9" style="2"/>
    <col min="4097" max="4097" width="7.125" style="2" customWidth="1"/>
    <col min="4098" max="4098" width="58" style="2" customWidth="1"/>
    <col min="4099" max="4099" width="9.75" style="2" customWidth="1"/>
    <col min="4100" max="4100" width="6.625" style="2" customWidth="1"/>
    <col min="4101" max="4101" width="8.25" style="2" customWidth="1"/>
    <col min="4102" max="4103" width="6.625" style="2" customWidth="1"/>
    <col min="4104" max="4104" width="9.75" style="2" customWidth="1"/>
    <col min="4105" max="4105" width="17.375" style="2" customWidth="1"/>
    <col min="4106" max="4107" width="4.375" style="2" customWidth="1"/>
    <col min="4108" max="4352" width="9" style="2"/>
    <col min="4353" max="4353" width="7.125" style="2" customWidth="1"/>
    <col min="4354" max="4354" width="58" style="2" customWidth="1"/>
    <col min="4355" max="4355" width="9.75" style="2" customWidth="1"/>
    <col min="4356" max="4356" width="6.625" style="2" customWidth="1"/>
    <col min="4357" max="4357" width="8.25" style="2" customWidth="1"/>
    <col min="4358" max="4359" width="6.625" style="2" customWidth="1"/>
    <col min="4360" max="4360" width="9.75" style="2" customWidth="1"/>
    <col min="4361" max="4361" width="17.375" style="2" customWidth="1"/>
    <col min="4362" max="4363" width="4.375" style="2" customWidth="1"/>
    <col min="4364" max="4608" width="9" style="2"/>
    <col min="4609" max="4609" width="7.125" style="2" customWidth="1"/>
    <col min="4610" max="4610" width="58" style="2" customWidth="1"/>
    <col min="4611" max="4611" width="9.75" style="2" customWidth="1"/>
    <col min="4612" max="4612" width="6.625" style="2" customWidth="1"/>
    <col min="4613" max="4613" width="8.25" style="2" customWidth="1"/>
    <col min="4614" max="4615" width="6.625" style="2" customWidth="1"/>
    <col min="4616" max="4616" width="9.75" style="2" customWidth="1"/>
    <col min="4617" max="4617" width="17.375" style="2" customWidth="1"/>
    <col min="4618" max="4619" width="4.375" style="2" customWidth="1"/>
    <col min="4620" max="4864" width="9" style="2"/>
    <col min="4865" max="4865" width="7.125" style="2" customWidth="1"/>
    <col min="4866" max="4866" width="58" style="2" customWidth="1"/>
    <col min="4867" max="4867" width="9.75" style="2" customWidth="1"/>
    <col min="4868" max="4868" width="6.625" style="2" customWidth="1"/>
    <col min="4869" max="4869" width="8.25" style="2" customWidth="1"/>
    <col min="4870" max="4871" width="6.625" style="2" customWidth="1"/>
    <col min="4872" max="4872" width="9.75" style="2" customWidth="1"/>
    <col min="4873" max="4873" width="17.375" style="2" customWidth="1"/>
    <col min="4874" max="4875" width="4.375" style="2" customWidth="1"/>
    <col min="4876" max="5120" width="9" style="2"/>
    <col min="5121" max="5121" width="7.125" style="2" customWidth="1"/>
    <col min="5122" max="5122" width="58" style="2" customWidth="1"/>
    <col min="5123" max="5123" width="9.75" style="2" customWidth="1"/>
    <col min="5124" max="5124" width="6.625" style="2" customWidth="1"/>
    <col min="5125" max="5125" width="8.25" style="2" customWidth="1"/>
    <col min="5126" max="5127" width="6.625" style="2" customWidth="1"/>
    <col min="5128" max="5128" width="9.75" style="2" customWidth="1"/>
    <col min="5129" max="5129" width="17.375" style="2" customWidth="1"/>
    <col min="5130" max="5131" width="4.375" style="2" customWidth="1"/>
    <col min="5132" max="5376" width="9" style="2"/>
    <col min="5377" max="5377" width="7.125" style="2" customWidth="1"/>
    <col min="5378" max="5378" width="58" style="2" customWidth="1"/>
    <col min="5379" max="5379" width="9.75" style="2" customWidth="1"/>
    <col min="5380" max="5380" width="6.625" style="2" customWidth="1"/>
    <col min="5381" max="5381" width="8.25" style="2" customWidth="1"/>
    <col min="5382" max="5383" width="6.625" style="2" customWidth="1"/>
    <col min="5384" max="5384" width="9.75" style="2" customWidth="1"/>
    <col min="5385" max="5385" width="17.375" style="2" customWidth="1"/>
    <col min="5386" max="5387" width="4.375" style="2" customWidth="1"/>
    <col min="5388" max="5632" width="9" style="2"/>
    <col min="5633" max="5633" width="7.125" style="2" customWidth="1"/>
    <col min="5634" max="5634" width="58" style="2" customWidth="1"/>
    <col min="5635" max="5635" width="9.75" style="2" customWidth="1"/>
    <col min="5636" max="5636" width="6.625" style="2" customWidth="1"/>
    <col min="5637" max="5637" width="8.25" style="2" customWidth="1"/>
    <col min="5638" max="5639" width="6.625" style="2" customWidth="1"/>
    <col min="5640" max="5640" width="9.75" style="2" customWidth="1"/>
    <col min="5641" max="5641" width="17.375" style="2" customWidth="1"/>
    <col min="5642" max="5643" width="4.375" style="2" customWidth="1"/>
    <col min="5644" max="5888" width="9" style="2"/>
    <col min="5889" max="5889" width="7.125" style="2" customWidth="1"/>
    <col min="5890" max="5890" width="58" style="2" customWidth="1"/>
    <col min="5891" max="5891" width="9.75" style="2" customWidth="1"/>
    <col min="5892" max="5892" width="6.625" style="2" customWidth="1"/>
    <col min="5893" max="5893" width="8.25" style="2" customWidth="1"/>
    <col min="5894" max="5895" width="6.625" style="2" customWidth="1"/>
    <col min="5896" max="5896" width="9.75" style="2" customWidth="1"/>
    <col min="5897" max="5897" width="17.375" style="2" customWidth="1"/>
    <col min="5898" max="5899" width="4.375" style="2" customWidth="1"/>
    <col min="5900" max="6144" width="9" style="2"/>
    <col min="6145" max="6145" width="7.125" style="2" customWidth="1"/>
    <col min="6146" max="6146" width="58" style="2" customWidth="1"/>
    <col min="6147" max="6147" width="9.75" style="2" customWidth="1"/>
    <col min="6148" max="6148" width="6.625" style="2" customWidth="1"/>
    <col min="6149" max="6149" width="8.25" style="2" customWidth="1"/>
    <col min="6150" max="6151" width="6.625" style="2" customWidth="1"/>
    <col min="6152" max="6152" width="9.75" style="2" customWidth="1"/>
    <col min="6153" max="6153" width="17.375" style="2" customWidth="1"/>
    <col min="6154" max="6155" width="4.375" style="2" customWidth="1"/>
    <col min="6156" max="6400" width="9" style="2"/>
    <col min="6401" max="6401" width="7.125" style="2" customWidth="1"/>
    <col min="6402" max="6402" width="58" style="2" customWidth="1"/>
    <col min="6403" max="6403" width="9.75" style="2" customWidth="1"/>
    <col min="6404" max="6404" width="6.625" style="2" customWidth="1"/>
    <col min="6405" max="6405" width="8.25" style="2" customWidth="1"/>
    <col min="6406" max="6407" width="6.625" style="2" customWidth="1"/>
    <col min="6408" max="6408" width="9.75" style="2" customWidth="1"/>
    <col min="6409" max="6409" width="17.375" style="2" customWidth="1"/>
    <col min="6410" max="6411" width="4.375" style="2" customWidth="1"/>
    <col min="6412" max="6656" width="9" style="2"/>
    <col min="6657" max="6657" width="7.125" style="2" customWidth="1"/>
    <col min="6658" max="6658" width="58" style="2" customWidth="1"/>
    <col min="6659" max="6659" width="9.75" style="2" customWidth="1"/>
    <col min="6660" max="6660" width="6.625" style="2" customWidth="1"/>
    <col min="6661" max="6661" width="8.25" style="2" customWidth="1"/>
    <col min="6662" max="6663" width="6.625" style="2" customWidth="1"/>
    <col min="6664" max="6664" width="9.75" style="2" customWidth="1"/>
    <col min="6665" max="6665" width="17.375" style="2" customWidth="1"/>
    <col min="6666" max="6667" width="4.375" style="2" customWidth="1"/>
    <col min="6668" max="6912" width="9" style="2"/>
    <col min="6913" max="6913" width="7.125" style="2" customWidth="1"/>
    <col min="6914" max="6914" width="58" style="2" customWidth="1"/>
    <col min="6915" max="6915" width="9.75" style="2" customWidth="1"/>
    <col min="6916" max="6916" width="6.625" style="2" customWidth="1"/>
    <col min="6917" max="6917" width="8.25" style="2" customWidth="1"/>
    <col min="6918" max="6919" width="6.625" style="2" customWidth="1"/>
    <col min="6920" max="6920" width="9.75" style="2" customWidth="1"/>
    <col min="6921" max="6921" width="17.375" style="2" customWidth="1"/>
    <col min="6922" max="6923" width="4.375" style="2" customWidth="1"/>
    <col min="6924" max="7168" width="9" style="2"/>
    <col min="7169" max="7169" width="7.125" style="2" customWidth="1"/>
    <col min="7170" max="7170" width="58" style="2" customWidth="1"/>
    <col min="7171" max="7171" width="9.75" style="2" customWidth="1"/>
    <col min="7172" max="7172" width="6.625" style="2" customWidth="1"/>
    <col min="7173" max="7173" width="8.25" style="2" customWidth="1"/>
    <col min="7174" max="7175" width="6.625" style="2" customWidth="1"/>
    <col min="7176" max="7176" width="9.75" style="2" customWidth="1"/>
    <col min="7177" max="7177" width="17.375" style="2" customWidth="1"/>
    <col min="7178" max="7179" width="4.375" style="2" customWidth="1"/>
    <col min="7180" max="7424" width="9" style="2"/>
    <col min="7425" max="7425" width="7.125" style="2" customWidth="1"/>
    <col min="7426" max="7426" width="58" style="2" customWidth="1"/>
    <col min="7427" max="7427" width="9.75" style="2" customWidth="1"/>
    <col min="7428" max="7428" width="6.625" style="2" customWidth="1"/>
    <col min="7429" max="7429" width="8.25" style="2" customWidth="1"/>
    <col min="7430" max="7431" width="6.625" style="2" customWidth="1"/>
    <col min="7432" max="7432" width="9.75" style="2" customWidth="1"/>
    <col min="7433" max="7433" width="17.375" style="2" customWidth="1"/>
    <col min="7434" max="7435" width="4.375" style="2" customWidth="1"/>
    <col min="7436" max="7680" width="9" style="2"/>
    <col min="7681" max="7681" width="7.125" style="2" customWidth="1"/>
    <col min="7682" max="7682" width="58" style="2" customWidth="1"/>
    <col min="7683" max="7683" width="9.75" style="2" customWidth="1"/>
    <col min="7684" max="7684" width="6.625" style="2" customWidth="1"/>
    <col min="7685" max="7685" width="8.25" style="2" customWidth="1"/>
    <col min="7686" max="7687" width="6.625" style="2" customWidth="1"/>
    <col min="7688" max="7688" width="9.75" style="2" customWidth="1"/>
    <col min="7689" max="7689" width="17.375" style="2" customWidth="1"/>
    <col min="7690" max="7691" width="4.375" style="2" customWidth="1"/>
    <col min="7692" max="7936" width="9" style="2"/>
    <col min="7937" max="7937" width="7.125" style="2" customWidth="1"/>
    <col min="7938" max="7938" width="58" style="2" customWidth="1"/>
    <col min="7939" max="7939" width="9.75" style="2" customWidth="1"/>
    <col min="7940" max="7940" width="6.625" style="2" customWidth="1"/>
    <col min="7941" max="7941" width="8.25" style="2" customWidth="1"/>
    <col min="7942" max="7943" width="6.625" style="2" customWidth="1"/>
    <col min="7944" max="7944" width="9.75" style="2" customWidth="1"/>
    <col min="7945" max="7945" width="17.375" style="2" customWidth="1"/>
    <col min="7946" max="7947" width="4.375" style="2" customWidth="1"/>
    <col min="7948" max="8192" width="9" style="2"/>
    <col min="8193" max="8193" width="7.125" style="2" customWidth="1"/>
    <col min="8194" max="8194" width="58" style="2" customWidth="1"/>
    <col min="8195" max="8195" width="9.75" style="2" customWidth="1"/>
    <col min="8196" max="8196" width="6.625" style="2" customWidth="1"/>
    <col min="8197" max="8197" width="8.25" style="2" customWidth="1"/>
    <col min="8198" max="8199" width="6.625" style="2" customWidth="1"/>
    <col min="8200" max="8200" width="9.75" style="2" customWidth="1"/>
    <col min="8201" max="8201" width="17.375" style="2" customWidth="1"/>
    <col min="8202" max="8203" width="4.375" style="2" customWidth="1"/>
    <col min="8204" max="8448" width="9" style="2"/>
    <col min="8449" max="8449" width="7.125" style="2" customWidth="1"/>
    <col min="8450" max="8450" width="58" style="2" customWidth="1"/>
    <col min="8451" max="8451" width="9.75" style="2" customWidth="1"/>
    <col min="8452" max="8452" width="6.625" style="2" customWidth="1"/>
    <col min="8453" max="8453" width="8.25" style="2" customWidth="1"/>
    <col min="8454" max="8455" width="6.625" style="2" customWidth="1"/>
    <col min="8456" max="8456" width="9.75" style="2" customWidth="1"/>
    <col min="8457" max="8457" width="17.375" style="2" customWidth="1"/>
    <col min="8458" max="8459" width="4.375" style="2" customWidth="1"/>
    <col min="8460" max="8704" width="9" style="2"/>
    <col min="8705" max="8705" width="7.125" style="2" customWidth="1"/>
    <col min="8706" max="8706" width="58" style="2" customWidth="1"/>
    <col min="8707" max="8707" width="9.75" style="2" customWidth="1"/>
    <col min="8708" max="8708" width="6.625" style="2" customWidth="1"/>
    <col min="8709" max="8709" width="8.25" style="2" customWidth="1"/>
    <col min="8710" max="8711" width="6.625" style="2" customWidth="1"/>
    <col min="8712" max="8712" width="9.75" style="2" customWidth="1"/>
    <col min="8713" max="8713" width="17.375" style="2" customWidth="1"/>
    <col min="8714" max="8715" width="4.375" style="2" customWidth="1"/>
    <col min="8716" max="8960" width="9" style="2"/>
    <col min="8961" max="8961" width="7.125" style="2" customWidth="1"/>
    <col min="8962" max="8962" width="58" style="2" customWidth="1"/>
    <col min="8963" max="8963" width="9.75" style="2" customWidth="1"/>
    <col min="8964" max="8964" width="6.625" style="2" customWidth="1"/>
    <col min="8965" max="8965" width="8.25" style="2" customWidth="1"/>
    <col min="8966" max="8967" width="6.625" style="2" customWidth="1"/>
    <col min="8968" max="8968" width="9.75" style="2" customWidth="1"/>
    <col min="8969" max="8969" width="17.375" style="2" customWidth="1"/>
    <col min="8970" max="8971" width="4.375" style="2" customWidth="1"/>
    <col min="8972" max="9216" width="9" style="2"/>
    <col min="9217" max="9217" width="7.125" style="2" customWidth="1"/>
    <col min="9218" max="9218" width="58" style="2" customWidth="1"/>
    <col min="9219" max="9219" width="9.75" style="2" customWidth="1"/>
    <col min="9220" max="9220" width="6.625" style="2" customWidth="1"/>
    <col min="9221" max="9221" width="8.25" style="2" customWidth="1"/>
    <col min="9222" max="9223" width="6.625" style="2" customWidth="1"/>
    <col min="9224" max="9224" width="9.75" style="2" customWidth="1"/>
    <col min="9225" max="9225" width="17.375" style="2" customWidth="1"/>
    <col min="9226" max="9227" width="4.375" style="2" customWidth="1"/>
    <col min="9228" max="9472" width="9" style="2"/>
    <col min="9473" max="9473" width="7.125" style="2" customWidth="1"/>
    <col min="9474" max="9474" width="58" style="2" customWidth="1"/>
    <col min="9475" max="9475" width="9.75" style="2" customWidth="1"/>
    <col min="9476" max="9476" width="6.625" style="2" customWidth="1"/>
    <col min="9477" max="9477" width="8.25" style="2" customWidth="1"/>
    <col min="9478" max="9479" width="6.625" style="2" customWidth="1"/>
    <col min="9480" max="9480" width="9.75" style="2" customWidth="1"/>
    <col min="9481" max="9481" width="17.375" style="2" customWidth="1"/>
    <col min="9482" max="9483" width="4.375" style="2" customWidth="1"/>
    <col min="9484" max="9728" width="9" style="2"/>
    <col min="9729" max="9729" width="7.125" style="2" customWidth="1"/>
    <col min="9730" max="9730" width="58" style="2" customWidth="1"/>
    <col min="9731" max="9731" width="9.75" style="2" customWidth="1"/>
    <col min="9732" max="9732" width="6.625" style="2" customWidth="1"/>
    <col min="9733" max="9733" width="8.25" style="2" customWidth="1"/>
    <col min="9734" max="9735" width="6.625" style="2" customWidth="1"/>
    <col min="9736" max="9736" width="9.75" style="2" customWidth="1"/>
    <col min="9737" max="9737" width="17.375" style="2" customWidth="1"/>
    <col min="9738" max="9739" width="4.375" style="2" customWidth="1"/>
    <col min="9740" max="9984" width="9" style="2"/>
    <col min="9985" max="9985" width="7.125" style="2" customWidth="1"/>
    <col min="9986" max="9986" width="58" style="2" customWidth="1"/>
    <col min="9987" max="9987" width="9.75" style="2" customWidth="1"/>
    <col min="9988" max="9988" width="6.625" style="2" customWidth="1"/>
    <col min="9989" max="9989" width="8.25" style="2" customWidth="1"/>
    <col min="9990" max="9991" width="6.625" style="2" customWidth="1"/>
    <col min="9992" max="9992" width="9.75" style="2" customWidth="1"/>
    <col min="9993" max="9993" width="17.375" style="2" customWidth="1"/>
    <col min="9994" max="9995" width="4.375" style="2" customWidth="1"/>
    <col min="9996" max="10240" width="9" style="2"/>
    <col min="10241" max="10241" width="7.125" style="2" customWidth="1"/>
    <col min="10242" max="10242" width="58" style="2" customWidth="1"/>
    <col min="10243" max="10243" width="9.75" style="2" customWidth="1"/>
    <col min="10244" max="10244" width="6.625" style="2" customWidth="1"/>
    <col min="10245" max="10245" width="8.25" style="2" customWidth="1"/>
    <col min="10246" max="10247" width="6.625" style="2" customWidth="1"/>
    <col min="10248" max="10248" width="9.75" style="2" customWidth="1"/>
    <col min="10249" max="10249" width="17.375" style="2" customWidth="1"/>
    <col min="10250" max="10251" width="4.375" style="2" customWidth="1"/>
    <col min="10252" max="10496" width="9" style="2"/>
    <col min="10497" max="10497" width="7.125" style="2" customWidth="1"/>
    <col min="10498" max="10498" width="58" style="2" customWidth="1"/>
    <col min="10499" max="10499" width="9.75" style="2" customWidth="1"/>
    <col min="10500" max="10500" width="6.625" style="2" customWidth="1"/>
    <col min="10501" max="10501" width="8.25" style="2" customWidth="1"/>
    <col min="10502" max="10503" width="6.625" style="2" customWidth="1"/>
    <col min="10504" max="10504" width="9.75" style="2" customWidth="1"/>
    <col min="10505" max="10505" width="17.375" style="2" customWidth="1"/>
    <col min="10506" max="10507" width="4.375" style="2" customWidth="1"/>
    <col min="10508" max="10752" width="9" style="2"/>
    <col min="10753" max="10753" width="7.125" style="2" customWidth="1"/>
    <col min="10754" max="10754" width="58" style="2" customWidth="1"/>
    <col min="10755" max="10755" width="9.75" style="2" customWidth="1"/>
    <col min="10756" max="10756" width="6.625" style="2" customWidth="1"/>
    <col min="10757" max="10757" width="8.25" style="2" customWidth="1"/>
    <col min="10758" max="10759" width="6.625" style="2" customWidth="1"/>
    <col min="10760" max="10760" width="9.75" style="2" customWidth="1"/>
    <col min="10761" max="10761" width="17.375" style="2" customWidth="1"/>
    <col min="10762" max="10763" width="4.375" style="2" customWidth="1"/>
    <col min="10764" max="11008" width="9" style="2"/>
    <col min="11009" max="11009" width="7.125" style="2" customWidth="1"/>
    <col min="11010" max="11010" width="58" style="2" customWidth="1"/>
    <col min="11011" max="11011" width="9.75" style="2" customWidth="1"/>
    <col min="11012" max="11012" width="6.625" style="2" customWidth="1"/>
    <col min="11013" max="11013" width="8.25" style="2" customWidth="1"/>
    <col min="11014" max="11015" width="6.625" style="2" customWidth="1"/>
    <col min="11016" max="11016" width="9.75" style="2" customWidth="1"/>
    <col min="11017" max="11017" width="17.375" style="2" customWidth="1"/>
    <col min="11018" max="11019" width="4.375" style="2" customWidth="1"/>
    <col min="11020" max="11264" width="9" style="2"/>
    <col min="11265" max="11265" width="7.125" style="2" customWidth="1"/>
    <col min="11266" max="11266" width="58" style="2" customWidth="1"/>
    <col min="11267" max="11267" width="9.75" style="2" customWidth="1"/>
    <col min="11268" max="11268" width="6.625" style="2" customWidth="1"/>
    <col min="11269" max="11269" width="8.25" style="2" customWidth="1"/>
    <col min="11270" max="11271" width="6.625" style="2" customWidth="1"/>
    <col min="11272" max="11272" width="9.75" style="2" customWidth="1"/>
    <col min="11273" max="11273" width="17.375" style="2" customWidth="1"/>
    <col min="11274" max="11275" width="4.375" style="2" customWidth="1"/>
    <col min="11276" max="11520" width="9" style="2"/>
    <col min="11521" max="11521" width="7.125" style="2" customWidth="1"/>
    <col min="11522" max="11522" width="58" style="2" customWidth="1"/>
    <col min="11523" max="11523" width="9.75" style="2" customWidth="1"/>
    <col min="11524" max="11524" width="6.625" style="2" customWidth="1"/>
    <col min="11525" max="11525" width="8.25" style="2" customWidth="1"/>
    <col min="11526" max="11527" width="6.625" style="2" customWidth="1"/>
    <col min="11528" max="11528" width="9.75" style="2" customWidth="1"/>
    <col min="11529" max="11529" width="17.375" style="2" customWidth="1"/>
    <col min="11530" max="11531" width="4.375" style="2" customWidth="1"/>
    <col min="11532" max="11776" width="9" style="2"/>
    <col min="11777" max="11777" width="7.125" style="2" customWidth="1"/>
    <col min="11778" max="11778" width="58" style="2" customWidth="1"/>
    <col min="11779" max="11779" width="9.75" style="2" customWidth="1"/>
    <col min="11780" max="11780" width="6.625" style="2" customWidth="1"/>
    <col min="11781" max="11781" width="8.25" style="2" customWidth="1"/>
    <col min="11782" max="11783" width="6.625" style="2" customWidth="1"/>
    <col min="11784" max="11784" width="9.75" style="2" customWidth="1"/>
    <col min="11785" max="11785" width="17.375" style="2" customWidth="1"/>
    <col min="11786" max="11787" width="4.375" style="2" customWidth="1"/>
    <col min="11788" max="12032" width="9" style="2"/>
    <col min="12033" max="12033" width="7.125" style="2" customWidth="1"/>
    <col min="12034" max="12034" width="58" style="2" customWidth="1"/>
    <col min="12035" max="12035" width="9.75" style="2" customWidth="1"/>
    <col min="12036" max="12036" width="6.625" style="2" customWidth="1"/>
    <col min="12037" max="12037" width="8.25" style="2" customWidth="1"/>
    <col min="12038" max="12039" width="6.625" style="2" customWidth="1"/>
    <col min="12040" max="12040" width="9.75" style="2" customWidth="1"/>
    <col min="12041" max="12041" width="17.375" style="2" customWidth="1"/>
    <col min="12042" max="12043" width="4.375" style="2" customWidth="1"/>
    <col min="12044" max="12288" width="9" style="2"/>
    <col min="12289" max="12289" width="7.125" style="2" customWidth="1"/>
    <col min="12290" max="12290" width="58" style="2" customWidth="1"/>
    <col min="12291" max="12291" width="9.75" style="2" customWidth="1"/>
    <col min="12292" max="12292" width="6.625" style="2" customWidth="1"/>
    <col min="12293" max="12293" width="8.25" style="2" customWidth="1"/>
    <col min="12294" max="12295" width="6.625" style="2" customWidth="1"/>
    <col min="12296" max="12296" width="9.75" style="2" customWidth="1"/>
    <col min="12297" max="12297" width="17.375" style="2" customWidth="1"/>
    <col min="12298" max="12299" width="4.375" style="2" customWidth="1"/>
    <col min="12300" max="12544" width="9" style="2"/>
    <col min="12545" max="12545" width="7.125" style="2" customWidth="1"/>
    <col min="12546" max="12546" width="58" style="2" customWidth="1"/>
    <col min="12547" max="12547" width="9.75" style="2" customWidth="1"/>
    <col min="12548" max="12548" width="6.625" style="2" customWidth="1"/>
    <col min="12549" max="12549" width="8.25" style="2" customWidth="1"/>
    <col min="12550" max="12551" width="6.625" style="2" customWidth="1"/>
    <col min="12552" max="12552" width="9.75" style="2" customWidth="1"/>
    <col min="12553" max="12553" width="17.375" style="2" customWidth="1"/>
    <col min="12554" max="12555" width="4.375" style="2" customWidth="1"/>
    <col min="12556" max="12800" width="9" style="2"/>
    <col min="12801" max="12801" width="7.125" style="2" customWidth="1"/>
    <col min="12802" max="12802" width="58" style="2" customWidth="1"/>
    <col min="12803" max="12803" width="9.75" style="2" customWidth="1"/>
    <col min="12804" max="12804" width="6.625" style="2" customWidth="1"/>
    <col min="12805" max="12805" width="8.25" style="2" customWidth="1"/>
    <col min="12806" max="12807" width="6.625" style="2" customWidth="1"/>
    <col min="12808" max="12808" width="9.75" style="2" customWidth="1"/>
    <col min="12809" max="12809" width="17.375" style="2" customWidth="1"/>
    <col min="12810" max="12811" width="4.375" style="2" customWidth="1"/>
    <col min="12812" max="13056" width="9" style="2"/>
    <col min="13057" max="13057" width="7.125" style="2" customWidth="1"/>
    <col min="13058" max="13058" width="58" style="2" customWidth="1"/>
    <col min="13059" max="13059" width="9.75" style="2" customWidth="1"/>
    <col min="13060" max="13060" width="6.625" style="2" customWidth="1"/>
    <col min="13061" max="13061" width="8.25" style="2" customWidth="1"/>
    <col min="13062" max="13063" width="6.625" style="2" customWidth="1"/>
    <col min="13064" max="13064" width="9.75" style="2" customWidth="1"/>
    <col min="13065" max="13065" width="17.375" style="2" customWidth="1"/>
    <col min="13066" max="13067" width="4.375" style="2" customWidth="1"/>
    <col min="13068" max="13312" width="9" style="2"/>
    <col min="13313" max="13313" width="7.125" style="2" customWidth="1"/>
    <col min="13314" max="13314" width="58" style="2" customWidth="1"/>
    <col min="13315" max="13315" width="9.75" style="2" customWidth="1"/>
    <col min="13316" max="13316" width="6.625" style="2" customWidth="1"/>
    <col min="13317" max="13317" width="8.25" style="2" customWidth="1"/>
    <col min="13318" max="13319" width="6.625" style="2" customWidth="1"/>
    <col min="13320" max="13320" width="9.75" style="2" customWidth="1"/>
    <col min="13321" max="13321" width="17.375" style="2" customWidth="1"/>
    <col min="13322" max="13323" width="4.375" style="2" customWidth="1"/>
    <col min="13324" max="13568" width="9" style="2"/>
    <col min="13569" max="13569" width="7.125" style="2" customWidth="1"/>
    <col min="13570" max="13570" width="58" style="2" customWidth="1"/>
    <col min="13571" max="13571" width="9.75" style="2" customWidth="1"/>
    <col min="13572" max="13572" width="6.625" style="2" customWidth="1"/>
    <col min="13573" max="13573" width="8.25" style="2" customWidth="1"/>
    <col min="13574" max="13575" width="6.625" style="2" customWidth="1"/>
    <col min="13576" max="13576" width="9.75" style="2" customWidth="1"/>
    <col min="13577" max="13577" width="17.375" style="2" customWidth="1"/>
    <col min="13578" max="13579" width="4.375" style="2" customWidth="1"/>
    <col min="13580" max="13824" width="9" style="2"/>
    <col min="13825" max="13825" width="7.125" style="2" customWidth="1"/>
    <col min="13826" max="13826" width="58" style="2" customWidth="1"/>
    <col min="13827" max="13827" width="9.75" style="2" customWidth="1"/>
    <col min="13828" max="13828" width="6.625" style="2" customWidth="1"/>
    <col min="13829" max="13829" width="8.25" style="2" customWidth="1"/>
    <col min="13830" max="13831" width="6.625" style="2" customWidth="1"/>
    <col min="13832" max="13832" width="9.75" style="2" customWidth="1"/>
    <col min="13833" max="13833" width="17.375" style="2" customWidth="1"/>
    <col min="13834" max="13835" width="4.375" style="2" customWidth="1"/>
    <col min="13836" max="14080" width="9" style="2"/>
    <col min="14081" max="14081" width="7.125" style="2" customWidth="1"/>
    <col min="14082" max="14082" width="58" style="2" customWidth="1"/>
    <col min="14083" max="14083" width="9.75" style="2" customWidth="1"/>
    <col min="14084" max="14084" width="6.625" style="2" customWidth="1"/>
    <col min="14085" max="14085" width="8.25" style="2" customWidth="1"/>
    <col min="14086" max="14087" width="6.625" style="2" customWidth="1"/>
    <col min="14088" max="14088" width="9.75" style="2" customWidth="1"/>
    <col min="14089" max="14089" width="17.375" style="2" customWidth="1"/>
    <col min="14090" max="14091" width="4.375" style="2" customWidth="1"/>
    <col min="14092" max="14336" width="9" style="2"/>
    <col min="14337" max="14337" width="7.125" style="2" customWidth="1"/>
    <col min="14338" max="14338" width="58" style="2" customWidth="1"/>
    <col min="14339" max="14339" width="9.75" style="2" customWidth="1"/>
    <col min="14340" max="14340" width="6.625" style="2" customWidth="1"/>
    <col min="14341" max="14341" width="8.25" style="2" customWidth="1"/>
    <col min="14342" max="14343" width="6.625" style="2" customWidth="1"/>
    <col min="14344" max="14344" width="9.75" style="2" customWidth="1"/>
    <col min="14345" max="14345" width="17.375" style="2" customWidth="1"/>
    <col min="14346" max="14347" width="4.375" style="2" customWidth="1"/>
    <col min="14348" max="14592" width="9" style="2"/>
    <col min="14593" max="14593" width="7.125" style="2" customWidth="1"/>
    <col min="14594" max="14594" width="58" style="2" customWidth="1"/>
    <col min="14595" max="14595" width="9.75" style="2" customWidth="1"/>
    <col min="14596" max="14596" width="6.625" style="2" customWidth="1"/>
    <col min="14597" max="14597" width="8.25" style="2" customWidth="1"/>
    <col min="14598" max="14599" width="6.625" style="2" customWidth="1"/>
    <col min="14600" max="14600" width="9.75" style="2" customWidth="1"/>
    <col min="14601" max="14601" width="17.375" style="2" customWidth="1"/>
    <col min="14602" max="14603" width="4.375" style="2" customWidth="1"/>
    <col min="14604" max="14848" width="9" style="2"/>
    <col min="14849" max="14849" width="7.125" style="2" customWidth="1"/>
    <col min="14850" max="14850" width="58" style="2" customWidth="1"/>
    <col min="14851" max="14851" width="9.75" style="2" customWidth="1"/>
    <col min="14852" max="14852" width="6.625" style="2" customWidth="1"/>
    <col min="14853" max="14853" width="8.25" style="2" customWidth="1"/>
    <col min="14854" max="14855" width="6.625" style="2" customWidth="1"/>
    <col min="14856" max="14856" width="9.75" style="2" customWidth="1"/>
    <col min="14857" max="14857" width="17.375" style="2" customWidth="1"/>
    <col min="14858" max="14859" width="4.375" style="2" customWidth="1"/>
    <col min="14860" max="15104" width="9" style="2"/>
    <col min="15105" max="15105" width="7.125" style="2" customWidth="1"/>
    <col min="15106" max="15106" width="58" style="2" customWidth="1"/>
    <col min="15107" max="15107" width="9.75" style="2" customWidth="1"/>
    <col min="15108" max="15108" width="6.625" style="2" customWidth="1"/>
    <col min="15109" max="15109" width="8.25" style="2" customWidth="1"/>
    <col min="15110" max="15111" width="6.625" style="2" customWidth="1"/>
    <col min="15112" max="15112" width="9.75" style="2" customWidth="1"/>
    <col min="15113" max="15113" width="17.375" style="2" customWidth="1"/>
    <col min="15114" max="15115" width="4.375" style="2" customWidth="1"/>
    <col min="15116" max="15360" width="9" style="2"/>
    <col min="15361" max="15361" width="7.125" style="2" customWidth="1"/>
    <col min="15362" max="15362" width="58" style="2" customWidth="1"/>
    <col min="15363" max="15363" width="9.75" style="2" customWidth="1"/>
    <col min="15364" max="15364" width="6.625" style="2" customWidth="1"/>
    <col min="15365" max="15365" width="8.25" style="2" customWidth="1"/>
    <col min="15366" max="15367" width="6.625" style="2" customWidth="1"/>
    <col min="15368" max="15368" width="9.75" style="2" customWidth="1"/>
    <col min="15369" max="15369" width="17.375" style="2" customWidth="1"/>
    <col min="15370" max="15371" width="4.375" style="2" customWidth="1"/>
    <col min="15372" max="15616" width="9" style="2"/>
    <col min="15617" max="15617" width="7.125" style="2" customWidth="1"/>
    <col min="15618" max="15618" width="58" style="2" customWidth="1"/>
    <col min="15619" max="15619" width="9.75" style="2" customWidth="1"/>
    <col min="15620" max="15620" width="6.625" style="2" customWidth="1"/>
    <col min="15621" max="15621" width="8.25" style="2" customWidth="1"/>
    <col min="15622" max="15623" width="6.625" style="2" customWidth="1"/>
    <col min="15624" max="15624" width="9.75" style="2" customWidth="1"/>
    <col min="15625" max="15625" width="17.375" style="2" customWidth="1"/>
    <col min="15626" max="15627" width="4.375" style="2" customWidth="1"/>
    <col min="15628" max="15872" width="9" style="2"/>
    <col min="15873" max="15873" width="7.125" style="2" customWidth="1"/>
    <col min="15874" max="15874" width="58" style="2" customWidth="1"/>
    <col min="15875" max="15875" width="9.75" style="2" customWidth="1"/>
    <col min="15876" max="15876" width="6.625" style="2" customWidth="1"/>
    <col min="15877" max="15877" width="8.25" style="2" customWidth="1"/>
    <col min="15878" max="15879" width="6.625" style="2" customWidth="1"/>
    <col min="15880" max="15880" width="9.75" style="2" customWidth="1"/>
    <col min="15881" max="15881" width="17.375" style="2" customWidth="1"/>
    <col min="15882" max="15883" width="4.375" style="2" customWidth="1"/>
    <col min="15884" max="16128" width="9" style="2"/>
    <col min="16129" max="16129" width="7.125" style="2" customWidth="1"/>
    <col min="16130" max="16130" width="58" style="2" customWidth="1"/>
    <col min="16131" max="16131" width="9.75" style="2" customWidth="1"/>
    <col min="16132" max="16132" width="6.625" style="2" customWidth="1"/>
    <col min="16133" max="16133" width="8.25" style="2" customWidth="1"/>
    <col min="16134" max="16135" width="6.625" style="2" customWidth="1"/>
    <col min="16136" max="16136" width="9.75" style="2" customWidth="1"/>
    <col min="16137" max="16137" width="17.375" style="2" customWidth="1"/>
    <col min="16138" max="16139" width="4.375" style="2" customWidth="1"/>
    <col min="16140" max="16384" width="9" style="2"/>
  </cols>
  <sheetData>
    <row r="1" spans="1:11" ht="21" customHeight="1" x14ac:dyDescent="0.2">
      <c r="A1" s="306" t="s">
        <v>58</v>
      </c>
      <c r="B1" s="306"/>
      <c r="C1" s="306"/>
      <c r="D1" s="306"/>
      <c r="E1" s="306"/>
      <c r="F1" s="306"/>
      <c r="G1" s="306"/>
      <c r="H1" s="306"/>
      <c r="I1" s="306"/>
      <c r="J1" s="1"/>
      <c r="K1" s="1"/>
    </row>
    <row r="2" spans="1:11" ht="21" customHeight="1" x14ac:dyDescent="0.2">
      <c r="A2" s="306"/>
      <c r="B2" s="306"/>
      <c r="C2" s="306"/>
      <c r="D2" s="306"/>
      <c r="E2" s="306"/>
      <c r="F2" s="306"/>
      <c r="G2" s="306"/>
      <c r="H2" s="306"/>
      <c r="I2" s="306"/>
      <c r="J2" s="1"/>
      <c r="K2" s="1"/>
    </row>
    <row r="3" spans="1:11" x14ac:dyDescent="0.2">
      <c r="A3" s="307" t="s">
        <v>2</v>
      </c>
      <c r="B3" s="110" t="s">
        <v>3</v>
      </c>
      <c r="C3" s="309" t="s">
        <v>4</v>
      </c>
      <c r="D3" s="310"/>
      <c r="E3" s="310"/>
      <c r="F3" s="310"/>
      <c r="G3" s="311"/>
      <c r="H3" s="111"/>
      <c r="I3" s="112" t="s">
        <v>6</v>
      </c>
    </row>
    <row r="4" spans="1:11" x14ac:dyDescent="0.2">
      <c r="A4" s="308"/>
      <c r="B4" s="113" t="s">
        <v>59</v>
      </c>
      <c r="C4" s="90" t="s">
        <v>8</v>
      </c>
      <c r="D4" s="90" t="s">
        <v>9</v>
      </c>
      <c r="E4" s="42" t="s">
        <v>10</v>
      </c>
      <c r="F4" s="42" t="s">
        <v>11</v>
      </c>
      <c r="G4" s="42" t="s">
        <v>12</v>
      </c>
      <c r="H4" s="114" t="s">
        <v>60</v>
      </c>
      <c r="I4" s="115" t="s">
        <v>14</v>
      </c>
    </row>
    <row r="5" spans="1:11" s="13" customFormat="1" ht="37.5" x14ac:dyDescent="0.2">
      <c r="A5" s="37">
        <v>1</v>
      </c>
      <c r="B5" s="116" t="s">
        <v>61</v>
      </c>
      <c r="C5" s="117"/>
      <c r="D5" s="118">
        <v>7800</v>
      </c>
      <c r="E5" s="114"/>
      <c r="F5" s="114"/>
      <c r="G5" s="114"/>
      <c r="H5" s="42" t="s">
        <v>62</v>
      </c>
      <c r="I5" s="119" t="s">
        <v>63</v>
      </c>
    </row>
    <row r="6" spans="1:11" s="13" customFormat="1" ht="37.5" x14ac:dyDescent="0.2">
      <c r="A6" s="37">
        <v>2</v>
      </c>
      <c r="B6" s="116" t="s">
        <v>64</v>
      </c>
      <c r="C6" s="113"/>
      <c r="D6" s="118">
        <v>279900</v>
      </c>
      <c r="E6" s="114"/>
      <c r="F6" s="114"/>
      <c r="G6" s="114"/>
      <c r="H6" s="42" t="s">
        <v>62</v>
      </c>
      <c r="I6" s="119" t="s">
        <v>63</v>
      </c>
    </row>
    <row r="7" spans="1:11" s="13" customFormat="1" ht="37.5" x14ac:dyDescent="0.45">
      <c r="A7" s="37">
        <v>3</v>
      </c>
      <c r="B7" s="120" t="s">
        <v>78</v>
      </c>
      <c r="C7" s="91"/>
      <c r="D7" s="118">
        <v>44000</v>
      </c>
      <c r="E7" s="121"/>
      <c r="F7" s="121"/>
      <c r="G7" s="121"/>
      <c r="H7" s="42" t="s">
        <v>62</v>
      </c>
      <c r="I7" s="122" t="s">
        <v>79</v>
      </c>
    </row>
    <row r="8" spans="1:11" s="13" customFormat="1" ht="37.5" x14ac:dyDescent="0.45">
      <c r="A8" s="37">
        <v>4</v>
      </c>
      <c r="B8" s="123" t="s">
        <v>80</v>
      </c>
      <c r="C8" s="118">
        <v>4950</v>
      </c>
      <c r="D8" s="113"/>
      <c r="E8" s="121"/>
      <c r="F8" s="121"/>
      <c r="G8" s="121"/>
      <c r="H8" s="42" t="s">
        <v>62</v>
      </c>
      <c r="I8" s="122" t="s">
        <v>79</v>
      </c>
    </row>
    <row r="9" spans="1:11" s="13" customFormat="1" x14ac:dyDescent="0.45">
      <c r="A9" s="37">
        <v>5</v>
      </c>
      <c r="B9" s="124" t="s">
        <v>92</v>
      </c>
      <c r="C9" s="118"/>
      <c r="D9" s="115">
        <v>18000</v>
      </c>
      <c r="E9" s="125"/>
      <c r="F9" s="125"/>
      <c r="G9" s="121"/>
      <c r="H9" s="42"/>
      <c r="I9" s="122"/>
    </row>
    <row r="10" spans="1:11" x14ac:dyDescent="0.45">
      <c r="A10" s="37">
        <v>6</v>
      </c>
      <c r="B10" s="124" t="s">
        <v>93</v>
      </c>
      <c r="C10" s="118"/>
      <c r="D10" s="115">
        <v>50000</v>
      </c>
      <c r="E10" s="125"/>
      <c r="F10" s="125"/>
      <c r="G10" s="121"/>
      <c r="H10" s="42"/>
      <c r="I10" s="122"/>
    </row>
    <row r="11" spans="1:11" x14ac:dyDescent="0.45">
      <c r="A11" s="37"/>
      <c r="B11" s="124" t="s">
        <v>142</v>
      </c>
      <c r="C11" s="118"/>
      <c r="D11" s="115">
        <v>30000</v>
      </c>
      <c r="E11" s="125"/>
      <c r="F11" s="125"/>
      <c r="G11" s="121"/>
      <c r="H11" s="42"/>
      <c r="I11" s="122"/>
    </row>
    <row r="12" spans="1:11" x14ac:dyDescent="0.45">
      <c r="A12" s="37">
        <v>7</v>
      </c>
      <c r="B12" s="124" t="s">
        <v>108</v>
      </c>
      <c r="C12" s="118">
        <v>58525</v>
      </c>
      <c r="D12" s="115"/>
      <c r="E12" s="125"/>
      <c r="F12" s="125"/>
      <c r="G12" s="121"/>
      <c r="H12" s="42"/>
      <c r="I12" s="122"/>
    </row>
    <row r="13" spans="1:11" x14ac:dyDescent="0.45">
      <c r="A13" s="37">
        <v>8</v>
      </c>
      <c r="B13" s="124" t="s">
        <v>110</v>
      </c>
      <c r="C13" s="118">
        <f>82*100</f>
        <v>8200</v>
      </c>
      <c r="D13" s="115"/>
      <c r="E13" s="125"/>
      <c r="F13" s="125"/>
      <c r="G13" s="121"/>
      <c r="H13" s="42"/>
      <c r="I13" s="122"/>
    </row>
    <row r="14" spans="1:11" x14ac:dyDescent="0.45">
      <c r="A14" s="37">
        <v>9</v>
      </c>
      <c r="B14" s="124" t="s">
        <v>111</v>
      </c>
      <c r="C14" s="118">
        <f>82*50</f>
        <v>4100</v>
      </c>
      <c r="D14" s="115"/>
      <c r="E14" s="125"/>
      <c r="F14" s="125"/>
      <c r="G14" s="121"/>
      <c r="H14" s="42"/>
      <c r="I14" s="122"/>
    </row>
    <row r="15" spans="1:11" ht="21.75" customHeight="1" x14ac:dyDescent="0.45">
      <c r="A15" s="126"/>
      <c r="B15" s="127" t="s">
        <v>23</v>
      </c>
      <c r="C15" s="128">
        <f>SUM(C5:C8)</f>
        <v>4950</v>
      </c>
      <c r="D15" s="129">
        <f>SUM(D5:D8)</f>
        <v>331700</v>
      </c>
      <c r="E15" s="130"/>
      <c r="F15" s="130"/>
      <c r="G15" s="131"/>
      <c r="H15" s="131"/>
      <c r="I15" s="132"/>
    </row>
    <row r="16" spans="1:11" ht="18.75" x14ac:dyDescent="0.2">
      <c r="B16" s="65"/>
    </row>
  </sheetData>
  <mergeCells count="4">
    <mergeCell ref="A1:I1"/>
    <mergeCell ref="A2:I2"/>
    <mergeCell ref="A3:A4"/>
    <mergeCell ref="C3:G3"/>
  </mergeCells>
  <pageMargins left="0.24" right="0.12" top="0.39" bottom="0.12" header="0.12" footer="0.12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13"/>
  <sheetViews>
    <sheetView zoomScale="115" zoomScaleNormal="115" workbookViewId="0">
      <selection activeCell="I5" sqref="I5"/>
    </sheetView>
  </sheetViews>
  <sheetFormatPr defaultRowHeight="21.75" x14ac:dyDescent="0.2"/>
  <cols>
    <col min="1" max="1" width="7.125" style="2" customWidth="1"/>
    <col min="2" max="2" width="58" style="68" customWidth="1"/>
    <col min="3" max="3" width="9.75" style="66" customWidth="1"/>
    <col min="4" max="4" width="6.625" style="66" customWidth="1"/>
    <col min="5" max="5" width="8.25" style="2" customWidth="1"/>
    <col min="6" max="7" width="6.625" style="2" customWidth="1"/>
    <col min="8" max="8" width="9.75" style="2" customWidth="1"/>
    <col min="9" max="9" width="17.375" style="67" customWidth="1"/>
    <col min="10" max="11" width="4.375" style="2" customWidth="1"/>
    <col min="12" max="256" width="9" style="2"/>
    <col min="257" max="257" width="7.125" style="2" customWidth="1"/>
    <col min="258" max="258" width="58" style="2" customWidth="1"/>
    <col min="259" max="259" width="9.75" style="2" customWidth="1"/>
    <col min="260" max="260" width="6.625" style="2" customWidth="1"/>
    <col min="261" max="261" width="8.25" style="2" customWidth="1"/>
    <col min="262" max="263" width="6.625" style="2" customWidth="1"/>
    <col min="264" max="264" width="9.75" style="2" customWidth="1"/>
    <col min="265" max="265" width="17.375" style="2" customWidth="1"/>
    <col min="266" max="267" width="4.375" style="2" customWidth="1"/>
    <col min="268" max="512" width="9" style="2"/>
    <col min="513" max="513" width="7.125" style="2" customWidth="1"/>
    <col min="514" max="514" width="58" style="2" customWidth="1"/>
    <col min="515" max="515" width="9.75" style="2" customWidth="1"/>
    <col min="516" max="516" width="6.625" style="2" customWidth="1"/>
    <col min="517" max="517" width="8.25" style="2" customWidth="1"/>
    <col min="518" max="519" width="6.625" style="2" customWidth="1"/>
    <col min="520" max="520" width="9.75" style="2" customWidth="1"/>
    <col min="521" max="521" width="17.375" style="2" customWidth="1"/>
    <col min="522" max="523" width="4.375" style="2" customWidth="1"/>
    <col min="524" max="768" width="9" style="2"/>
    <col min="769" max="769" width="7.125" style="2" customWidth="1"/>
    <col min="770" max="770" width="58" style="2" customWidth="1"/>
    <col min="771" max="771" width="9.75" style="2" customWidth="1"/>
    <col min="772" max="772" width="6.625" style="2" customWidth="1"/>
    <col min="773" max="773" width="8.25" style="2" customWidth="1"/>
    <col min="774" max="775" width="6.625" style="2" customWidth="1"/>
    <col min="776" max="776" width="9.75" style="2" customWidth="1"/>
    <col min="777" max="777" width="17.375" style="2" customWidth="1"/>
    <col min="778" max="779" width="4.375" style="2" customWidth="1"/>
    <col min="780" max="1024" width="9" style="2"/>
    <col min="1025" max="1025" width="7.125" style="2" customWidth="1"/>
    <col min="1026" max="1026" width="58" style="2" customWidth="1"/>
    <col min="1027" max="1027" width="9.75" style="2" customWidth="1"/>
    <col min="1028" max="1028" width="6.625" style="2" customWidth="1"/>
    <col min="1029" max="1029" width="8.25" style="2" customWidth="1"/>
    <col min="1030" max="1031" width="6.625" style="2" customWidth="1"/>
    <col min="1032" max="1032" width="9.75" style="2" customWidth="1"/>
    <col min="1033" max="1033" width="17.375" style="2" customWidth="1"/>
    <col min="1034" max="1035" width="4.375" style="2" customWidth="1"/>
    <col min="1036" max="1280" width="9" style="2"/>
    <col min="1281" max="1281" width="7.125" style="2" customWidth="1"/>
    <col min="1282" max="1282" width="58" style="2" customWidth="1"/>
    <col min="1283" max="1283" width="9.75" style="2" customWidth="1"/>
    <col min="1284" max="1284" width="6.625" style="2" customWidth="1"/>
    <col min="1285" max="1285" width="8.25" style="2" customWidth="1"/>
    <col min="1286" max="1287" width="6.625" style="2" customWidth="1"/>
    <col min="1288" max="1288" width="9.75" style="2" customWidth="1"/>
    <col min="1289" max="1289" width="17.375" style="2" customWidth="1"/>
    <col min="1290" max="1291" width="4.375" style="2" customWidth="1"/>
    <col min="1292" max="1536" width="9" style="2"/>
    <col min="1537" max="1537" width="7.125" style="2" customWidth="1"/>
    <col min="1538" max="1538" width="58" style="2" customWidth="1"/>
    <col min="1539" max="1539" width="9.75" style="2" customWidth="1"/>
    <col min="1540" max="1540" width="6.625" style="2" customWidth="1"/>
    <col min="1541" max="1541" width="8.25" style="2" customWidth="1"/>
    <col min="1542" max="1543" width="6.625" style="2" customWidth="1"/>
    <col min="1544" max="1544" width="9.75" style="2" customWidth="1"/>
    <col min="1545" max="1545" width="17.375" style="2" customWidth="1"/>
    <col min="1546" max="1547" width="4.375" style="2" customWidth="1"/>
    <col min="1548" max="1792" width="9" style="2"/>
    <col min="1793" max="1793" width="7.125" style="2" customWidth="1"/>
    <col min="1794" max="1794" width="58" style="2" customWidth="1"/>
    <col min="1795" max="1795" width="9.75" style="2" customWidth="1"/>
    <col min="1796" max="1796" width="6.625" style="2" customWidth="1"/>
    <col min="1797" max="1797" width="8.25" style="2" customWidth="1"/>
    <col min="1798" max="1799" width="6.625" style="2" customWidth="1"/>
    <col min="1800" max="1800" width="9.75" style="2" customWidth="1"/>
    <col min="1801" max="1801" width="17.375" style="2" customWidth="1"/>
    <col min="1802" max="1803" width="4.375" style="2" customWidth="1"/>
    <col min="1804" max="2048" width="9" style="2"/>
    <col min="2049" max="2049" width="7.125" style="2" customWidth="1"/>
    <col min="2050" max="2050" width="58" style="2" customWidth="1"/>
    <col min="2051" max="2051" width="9.75" style="2" customWidth="1"/>
    <col min="2052" max="2052" width="6.625" style="2" customWidth="1"/>
    <col min="2053" max="2053" width="8.25" style="2" customWidth="1"/>
    <col min="2054" max="2055" width="6.625" style="2" customWidth="1"/>
    <col min="2056" max="2056" width="9.75" style="2" customWidth="1"/>
    <col min="2057" max="2057" width="17.375" style="2" customWidth="1"/>
    <col min="2058" max="2059" width="4.375" style="2" customWidth="1"/>
    <col min="2060" max="2304" width="9" style="2"/>
    <col min="2305" max="2305" width="7.125" style="2" customWidth="1"/>
    <col min="2306" max="2306" width="58" style="2" customWidth="1"/>
    <col min="2307" max="2307" width="9.75" style="2" customWidth="1"/>
    <col min="2308" max="2308" width="6.625" style="2" customWidth="1"/>
    <col min="2309" max="2309" width="8.25" style="2" customWidth="1"/>
    <col min="2310" max="2311" width="6.625" style="2" customWidth="1"/>
    <col min="2312" max="2312" width="9.75" style="2" customWidth="1"/>
    <col min="2313" max="2313" width="17.375" style="2" customWidth="1"/>
    <col min="2314" max="2315" width="4.375" style="2" customWidth="1"/>
    <col min="2316" max="2560" width="9" style="2"/>
    <col min="2561" max="2561" width="7.125" style="2" customWidth="1"/>
    <col min="2562" max="2562" width="58" style="2" customWidth="1"/>
    <col min="2563" max="2563" width="9.75" style="2" customWidth="1"/>
    <col min="2564" max="2564" width="6.625" style="2" customWidth="1"/>
    <col min="2565" max="2565" width="8.25" style="2" customWidth="1"/>
    <col min="2566" max="2567" width="6.625" style="2" customWidth="1"/>
    <col min="2568" max="2568" width="9.75" style="2" customWidth="1"/>
    <col min="2569" max="2569" width="17.375" style="2" customWidth="1"/>
    <col min="2570" max="2571" width="4.375" style="2" customWidth="1"/>
    <col min="2572" max="2816" width="9" style="2"/>
    <col min="2817" max="2817" width="7.125" style="2" customWidth="1"/>
    <col min="2818" max="2818" width="58" style="2" customWidth="1"/>
    <col min="2819" max="2819" width="9.75" style="2" customWidth="1"/>
    <col min="2820" max="2820" width="6.625" style="2" customWidth="1"/>
    <col min="2821" max="2821" width="8.25" style="2" customWidth="1"/>
    <col min="2822" max="2823" width="6.625" style="2" customWidth="1"/>
    <col min="2824" max="2824" width="9.75" style="2" customWidth="1"/>
    <col min="2825" max="2825" width="17.375" style="2" customWidth="1"/>
    <col min="2826" max="2827" width="4.375" style="2" customWidth="1"/>
    <col min="2828" max="3072" width="9" style="2"/>
    <col min="3073" max="3073" width="7.125" style="2" customWidth="1"/>
    <col min="3074" max="3074" width="58" style="2" customWidth="1"/>
    <col min="3075" max="3075" width="9.75" style="2" customWidth="1"/>
    <col min="3076" max="3076" width="6.625" style="2" customWidth="1"/>
    <col min="3077" max="3077" width="8.25" style="2" customWidth="1"/>
    <col min="3078" max="3079" width="6.625" style="2" customWidth="1"/>
    <col min="3080" max="3080" width="9.75" style="2" customWidth="1"/>
    <col min="3081" max="3081" width="17.375" style="2" customWidth="1"/>
    <col min="3082" max="3083" width="4.375" style="2" customWidth="1"/>
    <col min="3084" max="3328" width="9" style="2"/>
    <col min="3329" max="3329" width="7.125" style="2" customWidth="1"/>
    <col min="3330" max="3330" width="58" style="2" customWidth="1"/>
    <col min="3331" max="3331" width="9.75" style="2" customWidth="1"/>
    <col min="3332" max="3332" width="6.625" style="2" customWidth="1"/>
    <col min="3333" max="3333" width="8.25" style="2" customWidth="1"/>
    <col min="3334" max="3335" width="6.625" style="2" customWidth="1"/>
    <col min="3336" max="3336" width="9.75" style="2" customWidth="1"/>
    <col min="3337" max="3337" width="17.375" style="2" customWidth="1"/>
    <col min="3338" max="3339" width="4.375" style="2" customWidth="1"/>
    <col min="3340" max="3584" width="9" style="2"/>
    <col min="3585" max="3585" width="7.125" style="2" customWidth="1"/>
    <col min="3586" max="3586" width="58" style="2" customWidth="1"/>
    <col min="3587" max="3587" width="9.75" style="2" customWidth="1"/>
    <col min="3588" max="3588" width="6.625" style="2" customWidth="1"/>
    <col min="3589" max="3589" width="8.25" style="2" customWidth="1"/>
    <col min="3590" max="3591" width="6.625" style="2" customWidth="1"/>
    <col min="3592" max="3592" width="9.75" style="2" customWidth="1"/>
    <col min="3593" max="3593" width="17.375" style="2" customWidth="1"/>
    <col min="3594" max="3595" width="4.375" style="2" customWidth="1"/>
    <col min="3596" max="3840" width="9" style="2"/>
    <col min="3841" max="3841" width="7.125" style="2" customWidth="1"/>
    <col min="3842" max="3842" width="58" style="2" customWidth="1"/>
    <col min="3843" max="3843" width="9.75" style="2" customWidth="1"/>
    <col min="3844" max="3844" width="6.625" style="2" customWidth="1"/>
    <col min="3845" max="3845" width="8.25" style="2" customWidth="1"/>
    <col min="3846" max="3847" width="6.625" style="2" customWidth="1"/>
    <col min="3848" max="3848" width="9.75" style="2" customWidth="1"/>
    <col min="3849" max="3849" width="17.375" style="2" customWidth="1"/>
    <col min="3850" max="3851" width="4.375" style="2" customWidth="1"/>
    <col min="3852" max="4096" width="9" style="2"/>
    <col min="4097" max="4097" width="7.125" style="2" customWidth="1"/>
    <col min="4098" max="4098" width="58" style="2" customWidth="1"/>
    <col min="4099" max="4099" width="9.75" style="2" customWidth="1"/>
    <col min="4100" max="4100" width="6.625" style="2" customWidth="1"/>
    <col min="4101" max="4101" width="8.25" style="2" customWidth="1"/>
    <col min="4102" max="4103" width="6.625" style="2" customWidth="1"/>
    <col min="4104" max="4104" width="9.75" style="2" customWidth="1"/>
    <col min="4105" max="4105" width="17.375" style="2" customWidth="1"/>
    <col min="4106" max="4107" width="4.375" style="2" customWidth="1"/>
    <col min="4108" max="4352" width="9" style="2"/>
    <col min="4353" max="4353" width="7.125" style="2" customWidth="1"/>
    <col min="4354" max="4354" width="58" style="2" customWidth="1"/>
    <col min="4355" max="4355" width="9.75" style="2" customWidth="1"/>
    <col min="4356" max="4356" width="6.625" style="2" customWidth="1"/>
    <col min="4357" max="4357" width="8.25" style="2" customWidth="1"/>
    <col min="4358" max="4359" width="6.625" style="2" customWidth="1"/>
    <col min="4360" max="4360" width="9.75" style="2" customWidth="1"/>
    <col min="4361" max="4361" width="17.375" style="2" customWidth="1"/>
    <col min="4362" max="4363" width="4.375" style="2" customWidth="1"/>
    <col min="4364" max="4608" width="9" style="2"/>
    <col min="4609" max="4609" width="7.125" style="2" customWidth="1"/>
    <col min="4610" max="4610" width="58" style="2" customWidth="1"/>
    <col min="4611" max="4611" width="9.75" style="2" customWidth="1"/>
    <col min="4612" max="4612" width="6.625" style="2" customWidth="1"/>
    <col min="4613" max="4613" width="8.25" style="2" customWidth="1"/>
    <col min="4614" max="4615" width="6.625" style="2" customWidth="1"/>
    <col min="4616" max="4616" width="9.75" style="2" customWidth="1"/>
    <col min="4617" max="4617" width="17.375" style="2" customWidth="1"/>
    <col min="4618" max="4619" width="4.375" style="2" customWidth="1"/>
    <col min="4620" max="4864" width="9" style="2"/>
    <col min="4865" max="4865" width="7.125" style="2" customWidth="1"/>
    <col min="4866" max="4866" width="58" style="2" customWidth="1"/>
    <col min="4867" max="4867" width="9.75" style="2" customWidth="1"/>
    <col min="4868" max="4868" width="6.625" style="2" customWidth="1"/>
    <col min="4869" max="4869" width="8.25" style="2" customWidth="1"/>
    <col min="4870" max="4871" width="6.625" style="2" customWidth="1"/>
    <col min="4872" max="4872" width="9.75" style="2" customWidth="1"/>
    <col min="4873" max="4873" width="17.375" style="2" customWidth="1"/>
    <col min="4874" max="4875" width="4.375" style="2" customWidth="1"/>
    <col min="4876" max="5120" width="9" style="2"/>
    <col min="5121" max="5121" width="7.125" style="2" customWidth="1"/>
    <col min="5122" max="5122" width="58" style="2" customWidth="1"/>
    <col min="5123" max="5123" width="9.75" style="2" customWidth="1"/>
    <col min="5124" max="5124" width="6.625" style="2" customWidth="1"/>
    <col min="5125" max="5125" width="8.25" style="2" customWidth="1"/>
    <col min="5126" max="5127" width="6.625" style="2" customWidth="1"/>
    <col min="5128" max="5128" width="9.75" style="2" customWidth="1"/>
    <col min="5129" max="5129" width="17.375" style="2" customWidth="1"/>
    <col min="5130" max="5131" width="4.375" style="2" customWidth="1"/>
    <col min="5132" max="5376" width="9" style="2"/>
    <col min="5377" max="5377" width="7.125" style="2" customWidth="1"/>
    <col min="5378" max="5378" width="58" style="2" customWidth="1"/>
    <col min="5379" max="5379" width="9.75" style="2" customWidth="1"/>
    <col min="5380" max="5380" width="6.625" style="2" customWidth="1"/>
    <col min="5381" max="5381" width="8.25" style="2" customWidth="1"/>
    <col min="5382" max="5383" width="6.625" style="2" customWidth="1"/>
    <col min="5384" max="5384" width="9.75" style="2" customWidth="1"/>
    <col min="5385" max="5385" width="17.375" style="2" customWidth="1"/>
    <col min="5386" max="5387" width="4.375" style="2" customWidth="1"/>
    <col min="5388" max="5632" width="9" style="2"/>
    <col min="5633" max="5633" width="7.125" style="2" customWidth="1"/>
    <col min="5634" max="5634" width="58" style="2" customWidth="1"/>
    <col min="5635" max="5635" width="9.75" style="2" customWidth="1"/>
    <col min="5636" max="5636" width="6.625" style="2" customWidth="1"/>
    <col min="5637" max="5637" width="8.25" style="2" customWidth="1"/>
    <col min="5638" max="5639" width="6.625" style="2" customWidth="1"/>
    <col min="5640" max="5640" width="9.75" style="2" customWidth="1"/>
    <col min="5641" max="5641" width="17.375" style="2" customWidth="1"/>
    <col min="5642" max="5643" width="4.375" style="2" customWidth="1"/>
    <col min="5644" max="5888" width="9" style="2"/>
    <col min="5889" max="5889" width="7.125" style="2" customWidth="1"/>
    <col min="5890" max="5890" width="58" style="2" customWidth="1"/>
    <col min="5891" max="5891" width="9.75" style="2" customWidth="1"/>
    <col min="5892" max="5892" width="6.625" style="2" customWidth="1"/>
    <col min="5893" max="5893" width="8.25" style="2" customWidth="1"/>
    <col min="5894" max="5895" width="6.625" style="2" customWidth="1"/>
    <col min="5896" max="5896" width="9.75" style="2" customWidth="1"/>
    <col min="5897" max="5897" width="17.375" style="2" customWidth="1"/>
    <col min="5898" max="5899" width="4.375" style="2" customWidth="1"/>
    <col min="5900" max="6144" width="9" style="2"/>
    <col min="6145" max="6145" width="7.125" style="2" customWidth="1"/>
    <col min="6146" max="6146" width="58" style="2" customWidth="1"/>
    <col min="6147" max="6147" width="9.75" style="2" customWidth="1"/>
    <col min="6148" max="6148" width="6.625" style="2" customWidth="1"/>
    <col min="6149" max="6149" width="8.25" style="2" customWidth="1"/>
    <col min="6150" max="6151" width="6.625" style="2" customWidth="1"/>
    <col min="6152" max="6152" width="9.75" style="2" customWidth="1"/>
    <col min="6153" max="6153" width="17.375" style="2" customWidth="1"/>
    <col min="6154" max="6155" width="4.375" style="2" customWidth="1"/>
    <col min="6156" max="6400" width="9" style="2"/>
    <col min="6401" max="6401" width="7.125" style="2" customWidth="1"/>
    <col min="6402" max="6402" width="58" style="2" customWidth="1"/>
    <col min="6403" max="6403" width="9.75" style="2" customWidth="1"/>
    <col min="6404" max="6404" width="6.625" style="2" customWidth="1"/>
    <col min="6405" max="6405" width="8.25" style="2" customWidth="1"/>
    <col min="6406" max="6407" width="6.625" style="2" customWidth="1"/>
    <col min="6408" max="6408" width="9.75" style="2" customWidth="1"/>
    <col min="6409" max="6409" width="17.375" style="2" customWidth="1"/>
    <col min="6410" max="6411" width="4.375" style="2" customWidth="1"/>
    <col min="6412" max="6656" width="9" style="2"/>
    <col min="6657" max="6657" width="7.125" style="2" customWidth="1"/>
    <col min="6658" max="6658" width="58" style="2" customWidth="1"/>
    <col min="6659" max="6659" width="9.75" style="2" customWidth="1"/>
    <col min="6660" max="6660" width="6.625" style="2" customWidth="1"/>
    <col min="6661" max="6661" width="8.25" style="2" customWidth="1"/>
    <col min="6662" max="6663" width="6.625" style="2" customWidth="1"/>
    <col min="6664" max="6664" width="9.75" style="2" customWidth="1"/>
    <col min="6665" max="6665" width="17.375" style="2" customWidth="1"/>
    <col min="6666" max="6667" width="4.375" style="2" customWidth="1"/>
    <col min="6668" max="6912" width="9" style="2"/>
    <col min="6913" max="6913" width="7.125" style="2" customWidth="1"/>
    <col min="6914" max="6914" width="58" style="2" customWidth="1"/>
    <col min="6915" max="6915" width="9.75" style="2" customWidth="1"/>
    <col min="6916" max="6916" width="6.625" style="2" customWidth="1"/>
    <col min="6917" max="6917" width="8.25" style="2" customWidth="1"/>
    <col min="6918" max="6919" width="6.625" style="2" customWidth="1"/>
    <col min="6920" max="6920" width="9.75" style="2" customWidth="1"/>
    <col min="6921" max="6921" width="17.375" style="2" customWidth="1"/>
    <col min="6922" max="6923" width="4.375" style="2" customWidth="1"/>
    <col min="6924" max="7168" width="9" style="2"/>
    <col min="7169" max="7169" width="7.125" style="2" customWidth="1"/>
    <col min="7170" max="7170" width="58" style="2" customWidth="1"/>
    <col min="7171" max="7171" width="9.75" style="2" customWidth="1"/>
    <col min="7172" max="7172" width="6.625" style="2" customWidth="1"/>
    <col min="7173" max="7173" width="8.25" style="2" customWidth="1"/>
    <col min="7174" max="7175" width="6.625" style="2" customWidth="1"/>
    <col min="7176" max="7176" width="9.75" style="2" customWidth="1"/>
    <col min="7177" max="7177" width="17.375" style="2" customWidth="1"/>
    <col min="7178" max="7179" width="4.375" style="2" customWidth="1"/>
    <col min="7180" max="7424" width="9" style="2"/>
    <col min="7425" max="7425" width="7.125" style="2" customWidth="1"/>
    <col min="7426" max="7426" width="58" style="2" customWidth="1"/>
    <col min="7427" max="7427" width="9.75" style="2" customWidth="1"/>
    <col min="7428" max="7428" width="6.625" style="2" customWidth="1"/>
    <col min="7429" max="7429" width="8.25" style="2" customWidth="1"/>
    <col min="7430" max="7431" width="6.625" style="2" customWidth="1"/>
    <col min="7432" max="7432" width="9.75" style="2" customWidth="1"/>
    <col min="7433" max="7433" width="17.375" style="2" customWidth="1"/>
    <col min="7434" max="7435" width="4.375" style="2" customWidth="1"/>
    <col min="7436" max="7680" width="9" style="2"/>
    <col min="7681" max="7681" width="7.125" style="2" customWidth="1"/>
    <col min="7682" max="7682" width="58" style="2" customWidth="1"/>
    <col min="7683" max="7683" width="9.75" style="2" customWidth="1"/>
    <col min="7684" max="7684" width="6.625" style="2" customWidth="1"/>
    <col min="7685" max="7685" width="8.25" style="2" customWidth="1"/>
    <col min="7686" max="7687" width="6.625" style="2" customWidth="1"/>
    <col min="7688" max="7688" width="9.75" style="2" customWidth="1"/>
    <col min="7689" max="7689" width="17.375" style="2" customWidth="1"/>
    <col min="7690" max="7691" width="4.375" style="2" customWidth="1"/>
    <col min="7692" max="7936" width="9" style="2"/>
    <col min="7937" max="7937" width="7.125" style="2" customWidth="1"/>
    <col min="7938" max="7938" width="58" style="2" customWidth="1"/>
    <col min="7939" max="7939" width="9.75" style="2" customWidth="1"/>
    <col min="7940" max="7940" width="6.625" style="2" customWidth="1"/>
    <col min="7941" max="7941" width="8.25" style="2" customWidth="1"/>
    <col min="7942" max="7943" width="6.625" style="2" customWidth="1"/>
    <col min="7944" max="7944" width="9.75" style="2" customWidth="1"/>
    <col min="7945" max="7945" width="17.375" style="2" customWidth="1"/>
    <col min="7946" max="7947" width="4.375" style="2" customWidth="1"/>
    <col min="7948" max="8192" width="9" style="2"/>
    <col min="8193" max="8193" width="7.125" style="2" customWidth="1"/>
    <col min="8194" max="8194" width="58" style="2" customWidth="1"/>
    <col min="8195" max="8195" width="9.75" style="2" customWidth="1"/>
    <col min="8196" max="8196" width="6.625" style="2" customWidth="1"/>
    <col min="8197" max="8197" width="8.25" style="2" customWidth="1"/>
    <col min="8198" max="8199" width="6.625" style="2" customWidth="1"/>
    <col min="8200" max="8200" width="9.75" style="2" customWidth="1"/>
    <col min="8201" max="8201" width="17.375" style="2" customWidth="1"/>
    <col min="8202" max="8203" width="4.375" style="2" customWidth="1"/>
    <col min="8204" max="8448" width="9" style="2"/>
    <col min="8449" max="8449" width="7.125" style="2" customWidth="1"/>
    <col min="8450" max="8450" width="58" style="2" customWidth="1"/>
    <col min="8451" max="8451" width="9.75" style="2" customWidth="1"/>
    <col min="8452" max="8452" width="6.625" style="2" customWidth="1"/>
    <col min="8453" max="8453" width="8.25" style="2" customWidth="1"/>
    <col min="8454" max="8455" width="6.625" style="2" customWidth="1"/>
    <col min="8456" max="8456" width="9.75" style="2" customWidth="1"/>
    <col min="8457" max="8457" width="17.375" style="2" customWidth="1"/>
    <col min="8458" max="8459" width="4.375" style="2" customWidth="1"/>
    <col min="8460" max="8704" width="9" style="2"/>
    <col min="8705" max="8705" width="7.125" style="2" customWidth="1"/>
    <col min="8706" max="8706" width="58" style="2" customWidth="1"/>
    <col min="8707" max="8707" width="9.75" style="2" customWidth="1"/>
    <col min="8708" max="8708" width="6.625" style="2" customWidth="1"/>
    <col min="8709" max="8709" width="8.25" style="2" customWidth="1"/>
    <col min="8710" max="8711" width="6.625" style="2" customWidth="1"/>
    <col min="8712" max="8712" width="9.75" style="2" customWidth="1"/>
    <col min="8713" max="8713" width="17.375" style="2" customWidth="1"/>
    <col min="8714" max="8715" width="4.375" style="2" customWidth="1"/>
    <col min="8716" max="8960" width="9" style="2"/>
    <col min="8961" max="8961" width="7.125" style="2" customWidth="1"/>
    <col min="8962" max="8962" width="58" style="2" customWidth="1"/>
    <col min="8963" max="8963" width="9.75" style="2" customWidth="1"/>
    <col min="8964" max="8964" width="6.625" style="2" customWidth="1"/>
    <col min="8965" max="8965" width="8.25" style="2" customWidth="1"/>
    <col min="8966" max="8967" width="6.625" style="2" customWidth="1"/>
    <col min="8968" max="8968" width="9.75" style="2" customWidth="1"/>
    <col min="8969" max="8969" width="17.375" style="2" customWidth="1"/>
    <col min="8970" max="8971" width="4.375" style="2" customWidth="1"/>
    <col min="8972" max="9216" width="9" style="2"/>
    <col min="9217" max="9217" width="7.125" style="2" customWidth="1"/>
    <col min="9218" max="9218" width="58" style="2" customWidth="1"/>
    <col min="9219" max="9219" width="9.75" style="2" customWidth="1"/>
    <col min="9220" max="9220" width="6.625" style="2" customWidth="1"/>
    <col min="9221" max="9221" width="8.25" style="2" customWidth="1"/>
    <col min="9222" max="9223" width="6.625" style="2" customWidth="1"/>
    <col min="9224" max="9224" width="9.75" style="2" customWidth="1"/>
    <col min="9225" max="9225" width="17.375" style="2" customWidth="1"/>
    <col min="9226" max="9227" width="4.375" style="2" customWidth="1"/>
    <col min="9228" max="9472" width="9" style="2"/>
    <col min="9473" max="9473" width="7.125" style="2" customWidth="1"/>
    <col min="9474" max="9474" width="58" style="2" customWidth="1"/>
    <col min="9475" max="9475" width="9.75" style="2" customWidth="1"/>
    <col min="9476" max="9476" width="6.625" style="2" customWidth="1"/>
    <col min="9477" max="9477" width="8.25" style="2" customWidth="1"/>
    <col min="9478" max="9479" width="6.625" style="2" customWidth="1"/>
    <col min="9480" max="9480" width="9.75" style="2" customWidth="1"/>
    <col min="9481" max="9481" width="17.375" style="2" customWidth="1"/>
    <col min="9482" max="9483" width="4.375" style="2" customWidth="1"/>
    <col min="9484" max="9728" width="9" style="2"/>
    <col min="9729" max="9729" width="7.125" style="2" customWidth="1"/>
    <col min="9730" max="9730" width="58" style="2" customWidth="1"/>
    <col min="9731" max="9731" width="9.75" style="2" customWidth="1"/>
    <col min="9732" max="9732" width="6.625" style="2" customWidth="1"/>
    <col min="9733" max="9733" width="8.25" style="2" customWidth="1"/>
    <col min="9734" max="9735" width="6.625" style="2" customWidth="1"/>
    <col min="9736" max="9736" width="9.75" style="2" customWidth="1"/>
    <col min="9737" max="9737" width="17.375" style="2" customWidth="1"/>
    <col min="9738" max="9739" width="4.375" style="2" customWidth="1"/>
    <col min="9740" max="9984" width="9" style="2"/>
    <col min="9985" max="9985" width="7.125" style="2" customWidth="1"/>
    <col min="9986" max="9986" width="58" style="2" customWidth="1"/>
    <col min="9987" max="9987" width="9.75" style="2" customWidth="1"/>
    <col min="9988" max="9988" width="6.625" style="2" customWidth="1"/>
    <col min="9989" max="9989" width="8.25" style="2" customWidth="1"/>
    <col min="9990" max="9991" width="6.625" style="2" customWidth="1"/>
    <col min="9992" max="9992" width="9.75" style="2" customWidth="1"/>
    <col min="9993" max="9993" width="17.375" style="2" customWidth="1"/>
    <col min="9994" max="9995" width="4.375" style="2" customWidth="1"/>
    <col min="9996" max="10240" width="9" style="2"/>
    <col min="10241" max="10241" width="7.125" style="2" customWidth="1"/>
    <col min="10242" max="10242" width="58" style="2" customWidth="1"/>
    <col min="10243" max="10243" width="9.75" style="2" customWidth="1"/>
    <col min="10244" max="10244" width="6.625" style="2" customWidth="1"/>
    <col min="10245" max="10245" width="8.25" style="2" customWidth="1"/>
    <col min="10246" max="10247" width="6.625" style="2" customWidth="1"/>
    <col min="10248" max="10248" width="9.75" style="2" customWidth="1"/>
    <col min="10249" max="10249" width="17.375" style="2" customWidth="1"/>
    <col min="10250" max="10251" width="4.375" style="2" customWidth="1"/>
    <col min="10252" max="10496" width="9" style="2"/>
    <col min="10497" max="10497" width="7.125" style="2" customWidth="1"/>
    <col min="10498" max="10498" width="58" style="2" customWidth="1"/>
    <col min="10499" max="10499" width="9.75" style="2" customWidth="1"/>
    <col min="10500" max="10500" width="6.625" style="2" customWidth="1"/>
    <col min="10501" max="10501" width="8.25" style="2" customWidth="1"/>
    <col min="10502" max="10503" width="6.625" style="2" customWidth="1"/>
    <col min="10504" max="10504" width="9.75" style="2" customWidth="1"/>
    <col min="10505" max="10505" width="17.375" style="2" customWidth="1"/>
    <col min="10506" max="10507" width="4.375" style="2" customWidth="1"/>
    <col min="10508" max="10752" width="9" style="2"/>
    <col min="10753" max="10753" width="7.125" style="2" customWidth="1"/>
    <col min="10754" max="10754" width="58" style="2" customWidth="1"/>
    <col min="10755" max="10755" width="9.75" style="2" customWidth="1"/>
    <col min="10756" max="10756" width="6.625" style="2" customWidth="1"/>
    <col min="10757" max="10757" width="8.25" style="2" customWidth="1"/>
    <col min="10758" max="10759" width="6.625" style="2" customWidth="1"/>
    <col min="10760" max="10760" width="9.75" style="2" customWidth="1"/>
    <col min="10761" max="10761" width="17.375" style="2" customWidth="1"/>
    <col min="10762" max="10763" width="4.375" style="2" customWidth="1"/>
    <col min="10764" max="11008" width="9" style="2"/>
    <col min="11009" max="11009" width="7.125" style="2" customWidth="1"/>
    <col min="11010" max="11010" width="58" style="2" customWidth="1"/>
    <col min="11011" max="11011" width="9.75" style="2" customWidth="1"/>
    <col min="11012" max="11012" width="6.625" style="2" customWidth="1"/>
    <col min="11013" max="11013" width="8.25" style="2" customWidth="1"/>
    <col min="11014" max="11015" width="6.625" style="2" customWidth="1"/>
    <col min="11016" max="11016" width="9.75" style="2" customWidth="1"/>
    <col min="11017" max="11017" width="17.375" style="2" customWidth="1"/>
    <col min="11018" max="11019" width="4.375" style="2" customWidth="1"/>
    <col min="11020" max="11264" width="9" style="2"/>
    <col min="11265" max="11265" width="7.125" style="2" customWidth="1"/>
    <col min="11266" max="11266" width="58" style="2" customWidth="1"/>
    <col min="11267" max="11267" width="9.75" style="2" customWidth="1"/>
    <col min="11268" max="11268" width="6.625" style="2" customWidth="1"/>
    <col min="11269" max="11269" width="8.25" style="2" customWidth="1"/>
    <col min="11270" max="11271" width="6.625" style="2" customWidth="1"/>
    <col min="11272" max="11272" width="9.75" style="2" customWidth="1"/>
    <col min="11273" max="11273" width="17.375" style="2" customWidth="1"/>
    <col min="11274" max="11275" width="4.375" style="2" customWidth="1"/>
    <col min="11276" max="11520" width="9" style="2"/>
    <col min="11521" max="11521" width="7.125" style="2" customWidth="1"/>
    <col min="11522" max="11522" width="58" style="2" customWidth="1"/>
    <col min="11523" max="11523" width="9.75" style="2" customWidth="1"/>
    <col min="11524" max="11524" width="6.625" style="2" customWidth="1"/>
    <col min="11525" max="11525" width="8.25" style="2" customWidth="1"/>
    <col min="11526" max="11527" width="6.625" style="2" customWidth="1"/>
    <col min="11528" max="11528" width="9.75" style="2" customWidth="1"/>
    <col min="11529" max="11529" width="17.375" style="2" customWidth="1"/>
    <col min="11530" max="11531" width="4.375" style="2" customWidth="1"/>
    <col min="11532" max="11776" width="9" style="2"/>
    <col min="11777" max="11777" width="7.125" style="2" customWidth="1"/>
    <col min="11778" max="11778" width="58" style="2" customWidth="1"/>
    <col min="11779" max="11779" width="9.75" style="2" customWidth="1"/>
    <col min="11780" max="11780" width="6.625" style="2" customWidth="1"/>
    <col min="11781" max="11781" width="8.25" style="2" customWidth="1"/>
    <col min="11782" max="11783" width="6.625" style="2" customWidth="1"/>
    <col min="11784" max="11784" width="9.75" style="2" customWidth="1"/>
    <col min="11785" max="11785" width="17.375" style="2" customWidth="1"/>
    <col min="11786" max="11787" width="4.375" style="2" customWidth="1"/>
    <col min="11788" max="12032" width="9" style="2"/>
    <col min="12033" max="12033" width="7.125" style="2" customWidth="1"/>
    <col min="12034" max="12034" width="58" style="2" customWidth="1"/>
    <col min="12035" max="12035" width="9.75" style="2" customWidth="1"/>
    <col min="12036" max="12036" width="6.625" style="2" customWidth="1"/>
    <col min="12037" max="12037" width="8.25" style="2" customWidth="1"/>
    <col min="12038" max="12039" width="6.625" style="2" customWidth="1"/>
    <col min="12040" max="12040" width="9.75" style="2" customWidth="1"/>
    <col min="12041" max="12041" width="17.375" style="2" customWidth="1"/>
    <col min="12042" max="12043" width="4.375" style="2" customWidth="1"/>
    <col min="12044" max="12288" width="9" style="2"/>
    <col min="12289" max="12289" width="7.125" style="2" customWidth="1"/>
    <col min="12290" max="12290" width="58" style="2" customWidth="1"/>
    <col min="12291" max="12291" width="9.75" style="2" customWidth="1"/>
    <col min="12292" max="12292" width="6.625" style="2" customWidth="1"/>
    <col min="12293" max="12293" width="8.25" style="2" customWidth="1"/>
    <col min="12294" max="12295" width="6.625" style="2" customWidth="1"/>
    <col min="12296" max="12296" width="9.75" style="2" customWidth="1"/>
    <col min="12297" max="12297" width="17.375" style="2" customWidth="1"/>
    <col min="12298" max="12299" width="4.375" style="2" customWidth="1"/>
    <col min="12300" max="12544" width="9" style="2"/>
    <col min="12545" max="12545" width="7.125" style="2" customWidth="1"/>
    <col min="12546" max="12546" width="58" style="2" customWidth="1"/>
    <col min="12547" max="12547" width="9.75" style="2" customWidth="1"/>
    <col min="12548" max="12548" width="6.625" style="2" customWidth="1"/>
    <col min="12549" max="12549" width="8.25" style="2" customWidth="1"/>
    <col min="12550" max="12551" width="6.625" style="2" customWidth="1"/>
    <col min="12552" max="12552" width="9.75" style="2" customWidth="1"/>
    <col min="12553" max="12553" width="17.375" style="2" customWidth="1"/>
    <col min="12554" max="12555" width="4.375" style="2" customWidth="1"/>
    <col min="12556" max="12800" width="9" style="2"/>
    <col min="12801" max="12801" width="7.125" style="2" customWidth="1"/>
    <col min="12802" max="12802" width="58" style="2" customWidth="1"/>
    <col min="12803" max="12803" width="9.75" style="2" customWidth="1"/>
    <col min="12804" max="12804" width="6.625" style="2" customWidth="1"/>
    <col min="12805" max="12805" width="8.25" style="2" customWidth="1"/>
    <col min="12806" max="12807" width="6.625" style="2" customWidth="1"/>
    <col min="12808" max="12808" width="9.75" style="2" customWidth="1"/>
    <col min="12809" max="12809" width="17.375" style="2" customWidth="1"/>
    <col min="12810" max="12811" width="4.375" style="2" customWidth="1"/>
    <col min="12812" max="13056" width="9" style="2"/>
    <col min="13057" max="13057" width="7.125" style="2" customWidth="1"/>
    <col min="13058" max="13058" width="58" style="2" customWidth="1"/>
    <col min="13059" max="13059" width="9.75" style="2" customWidth="1"/>
    <col min="13060" max="13060" width="6.625" style="2" customWidth="1"/>
    <col min="13061" max="13061" width="8.25" style="2" customWidth="1"/>
    <col min="13062" max="13063" width="6.625" style="2" customWidth="1"/>
    <col min="13064" max="13064" width="9.75" style="2" customWidth="1"/>
    <col min="13065" max="13065" width="17.375" style="2" customWidth="1"/>
    <col min="13066" max="13067" width="4.375" style="2" customWidth="1"/>
    <col min="13068" max="13312" width="9" style="2"/>
    <col min="13313" max="13313" width="7.125" style="2" customWidth="1"/>
    <col min="13314" max="13314" width="58" style="2" customWidth="1"/>
    <col min="13315" max="13315" width="9.75" style="2" customWidth="1"/>
    <col min="13316" max="13316" width="6.625" style="2" customWidth="1"/>
    <col min="13317" max="13317" width="8.25" style="2" customWidth="1"/>
    <col min="13318" max="13319" width="6.625" style="2" customWidth="1"/>
    <col min="13320" max="13320" width="9.75" style="2" customWidth="1"/>
    <col min="13321" max="13321" width="17.375" style="2" customWidth="1"/>
    <col min="13322" max="13323" width="4.375" style="2" customWidth="1"/>
    <col min="13324" max="13568" width="9" style="2"/>
    <col min="13569" max="13569" width="7.125" style="2" customWidth="1"/>
    <col min="13570" max="13570" width="58" style="2" customWidth="1"/>
    <col min="13571" max="13571" width="9.75" style="2" customWidth="1"/>
    <col min="13572" max="13572" width="6.625" style="2" customWidth="1"/>
    <col min="13573" max="13573" width="8.25" style="2" customWidth="1"/>
    <col min="13574" max="13575" width="6.625" style="2" customWidth="1"/>
    <col min="13576" max="13576" width="9.75" style="2" customWidth="1"/>
    <col min="13577" max="13577" width="17.375" style="2" customWidth="1"/>
    <col min="13578" max="13579" width="4.375" style="2" customWidth="1"/>
    <col min="13580" max="13824" width="9" style="2"/>
    <col min="13825" max="13825" width="7.125" style="2" customWidth="1"/>
    <col min="13826" max="13826" width="58" style="2" customWidth="1"/>
    <col min="13827" max="13827" width="9.75" style="2" customWidth="1"/>
    <col min="13828" max="13828" width="6.625" style="2" customWidth="1"/>
    <col min="13829" max="13829" width="8.25" style="2" customWidth="1"/>
    <col min="13830" max="13831" width="6.625" style="2" customWidth="1"/>
    <col min="13832" max="13832" width="9.75" style="2" customWidth="1"/>
    <col min="13833" max="13833" width="17.375" style="2" customWidth="1"/>
    <col min="13834" max="13835" width="4.375" style="2" customWidth="1"/>
    <col min="13836" max="14080" width="9" style="2"/>
    <col min="14081" max="14081" width="7.125" style="2" customWidth="1"/>
    <col min="14082" max="14082" width="58" style="2" customWidth="1"/>
    <col min="14083" max="14083" width="9.75" style="2" customWidth="1"/>
    <col min="14084" max="14084" width="6.625" style="2" customWidth="1"/>
    <col min="14085" max="14085" width="8.25" style="2" customWidth="1"/>
    <col min="14086" max="14087" width="6.625" style="2" customWidth="1"/>
    <col min="14088" max="14088" width="9.75" style="2" customWidth="1"/>
    <col min="14089" max="14089" width="17.375" style="2" customWidth="1"/>
    <col min="14090" max="14091" width="4.375" style="2" customWidth="1"/>
    <col min="14092" max="14336" width="9" style="2"/>
    <col min="14337" max="14337" width="7.125" style="2" customWidth="1"/>
    <col min="14338" max="14338" width="58" style="2" customWidth="1"/>
    <col min="14339" max="14339" width="9.75" style="2" customWidth="1"/>
    <col min="14340" max="14340" width="6.625" style="2" customWidth="1"/>
    <col min="14341" max="14341" width="8.25" style="2" customWidth="1"/>
    <col min="14342" max="14343" width="6.625" style="2" customWidth="1"/>
    <col min="14344" max="14344" width="9.75" style="2" customWidth="1"/>
    <col min="14345" max="14345" width="17.375" style="2" customWidth="1"/>
    <col min="14346" max="14347" width="4.375" style="2" customWidth="1"/>
    <col min="14348" max="14592" width="9" style="2"/>
    <col min="14593" max="14593" width="7.125" style="2" customWidth="1"/>
    <col min="14594" max="14594" width="58" style="2" customWidth="1"/>
    <col min="14595" max="14595" width="9.75" style="2" customWidth="1"/>
    <col min="14596" max="14596" width="6.625" style="2" customWidth="1"/>
    <col min="14597" max="14597" width="8.25" style="2" customWidth="1"/>
    <col min="14598" max="14599" width="6.625" style="2" customWidth="1"/>
    <col min="14600" max="14600" width="9.75" style="2" customWidth="1"/>
    <col min="14601" max="14601" width="17.375" style="2" customWidth="1"/>
    <col min="14602" max="14603" width="4.375" style="2" customWidth="1"/>
    <col min="14604" max="14848" width="9" style="2"/>
    <col min="14849" max="14849" width="7.125" style="2" customWidth="1"/>
    <col min="14850" max="14850" width="58" style="2" customWidth="1"/>
    <col min="14851" max="14851" width="9.75" style="2" customWidth="1"/>
    <col min="14852" max="14852" width="6.625" style="2" customWidth="1"/>
    <col min="14853" max="14853" width="8.25" style="2" customWidth="1"/>
    <col min="14854" max="14855" width="6.625" style="2" customWidth="1"/>
    <col min="14856" max="14856" width="9.75" style="2" customWidth="1"/>
    <col min="14857" max="14857" width="17.375" style="2" customWidth="1"/>
    <col min="14858" max="14859" width="4.375" style="2" customWidth="1"/>
    <col min="14860" max="15104" width="9" style="2"/>
    <col min="15105" max="15105" width="7.125" style="2" customWidth="1"/>
    <col min="15106" max="15106" width="58" style="2" customWidth="1"/>
    <col min="15107" max="15107" width="9.75" style="2" customWidth="1"/>
    <col min="15108" max="15108" width="6.625" style="2" customWidth="1"/>
    <col min="15109" max="15109" width="8.25" style="2" customWidth="1"/>
    <col min="15110" max="15111" width="6.625" style="2" customWidth="1"/>
    <col min="15112" max="15112" width="9.75" style="2" customWidth="1"/>
    <col min="15113" max="15113" width="17.375" style="2" customWidth="1"/>
    <col min="15114" max="15115" width="4.375" style="2" customWidth="1"/>
    <col min="15116" max="15360" width="9" style="2"/>
    <col min="15361" max="15361" width="7.125" style="2" customWidth="1"/>
    <col min="15362" max="15362" width="58" style="2" customWidth="1"/>
    <col min="15363" max="15363" width="9.75" style="2" customWidth="1"/>
    <col min="15364" max="15364" width="6.625" style="2" customWidth="1"/>
    <col min="15365" max="15365" width="8.25" style="2" customWidth="1"/>
    <col min="15366" max="15367" width="6.625" style="2" customWidth="1"/>
    <col min="15368" max="15368" width="9.75" style="2" customWidth="1"/>
    <col min="15369" max="15369" width="17.375" style="2" customWidth="1"/>
    <col min="15370" max="15371" width="4.375" style="2" customWidth="1"/>
    <col min="15372" max="15616" width="9" style="2"/>
    <col min="15617" max="15617" width="7.125" style="2" customWidth="1"/>
    <col min="15618" max="15618" width="58" style="2" customWidth="1"/>
    <col min="15619" max="15619" width="9.75" style="2" customWidth="1"/>
    <col min="15620" max="15620" width="6.625" style="2" customWidth="1"/>
    <col min="15621" max="15621" width="8.25" style="2" customWidth="1"/>
    <col min="15622" max="15623" width="6.625" style="2" customWidth="1"/>
    <col min="15624" max="15624" width="9.75" style="2" customWidth="1"/>
    <col min="15625" max="15625" width="17.375" style="2" customWidth="1"/>
    <col min="15626" max="15627" width="4.375" style="2" customWidth="1"/>
    <col min="15628" max="15872" width="9" style="2"/>
    <col min="15873" max="15873" width="7.125" style="2" customWidth="1"/>
    <col min="15874" max="15874" width="58" style="2" customWidth="1"/>
    <col min="15875" max="15875" width="9.75" style="2" customWidth="1"/>
    <col min="15876" max="15876" width="6.625" style="2" customWidth="1"/>
    <col min="15877" max="15877" width="8.25" style="2" customWidth="1"/>
    <col min="15878" max="15879" width="6.625" style="2" customWidth="1"/>
    <col min="15880" max="15880" width="9.75" style="2" customWidth="1"/>
    <col min="15881" max="15881" width="17.375" style="2" customWidth="1"/>
    <col min="15882" max="15883" width="4.375" style="2" customWidth="1"/>
    <col min="15884" max="16128" width="9" style="2"/>
    <col min="16129" max="16129" width="7.125" style="2" customWidth="1"/>
    <col min="16130" max="16130" width="58" style="2" customWidth="1"/>
    <col min="16131" max="16131" width="9.75" style="2" customWidth="1"/>
    <col min="16132" max="16132" width="6.625" style="2" customWidth="1"/>
    <col min="16133" max="16133" width="8.25" style="2" customWidth="1"/>
    <col min="16134" max="16135" width="6.625" style="2" customWidth="1"/>
    <col min="16136" max="16136" width="9.75" style="2" customWidth="1"/>
    <col min="16137" max="16137" width="17.375" style="2" customWidth="1"/>
    <col min="16138" max="16139" width="4.375" style="2" customWidth="1"/>
    <col min="16140" max="16384" width="9" style="2"/>
  </cols>
  <sheetData>
    <row r="1" spans="1:11" ht="21" customHeight="1" x14ac:dyDescent="0.2">
      <c r="A1" s="306" t="s">
        <v>58</v>
      </c>
      <c r="B1" s="306"/>
      <c r="C1" s="306"/>
      <c r="D1" s="306"/>
      <c r="E1" s="306"/>
      <c r="F1" s="306"/>
      <c r="G1" s="306"/>
      <c r="H1" s="306"/>
      <c r="I1" s="306"/>
      <c r="J1" s="1"/>
      <c r="K1" s="1"/>
    </row>
    <row r="2" spans="1:11" ht="21" customHeight="1" x14ac:dyDescent="0.2">
      <c r="A2" s="306"/>
      <c r="B2" s="306"/>
      <c r="C2" s="306"/>
      <c r="D2" s="306"/>
      <c r="E2" s="306"/>
      <c r="F2" s="306"/>
      <c r="G2" s="306"/>
      <c r="H2" s="306"/>
      <c r="I2" s="306"/>
      <c r="J2" s="1"/>
      <c r="K2" s="1"/>
    </row>
    <row r="3" spans="1:11" x14ac:dyDescent="0.2">
      <c r="A3" s="296" t="s">
        <v>2</v>
      </c>
      <c r="B3" s="44" t="s">
        <v>3</v>
      </c>
      <c r="C3" s="312" t="s">
        <v>4</v>
      </c>
      <c r="D3" s="313"/>
      <c r="E3" s="313"/>
      <c r="F3" s="313"/>
      <c r="G3" s="314"/>
      <c r="H3" s="3"/>
      <c r="I3" s="45" t="s">
        <v>6</v>
      </c>
    </row>
    <row r="4" spans="1:11" x14ac:dyDescent="0.2">
      <c r="A4" s="297"/>
      <c r="B4" s="46" t="s">
        <v>59</v>
      </c>
      <c r="C4" s="47" t="s">
        <v>8</v>
      </c>
      <c r="D4" s="47" t="s">
        <v>9</v>
      </c>
      <c r="E4" s="6" t="s">
        <v>10</v>
      </c>
      <c r="F4" s="6" t="s">
        <v>11</v>
      </c>
      <c r="G4" s="6" t="s">
        <v>12</v>
      </c>
      <c r="H4" s="5" t="s">
        <v>60</v>
      </c>
      <c r="I4" s="48" t="s">
        <v>14</v>
      </c>
    </row>
    <row r="5" spans="1:11" ht="37.5" x14ac:dyDescent="0.2">
      <c r="A5" s="15">
        <v>1</v>
      </c>
      <c r="B5" s="49" t="s">
        <v>65</v>
      </c>
      <c r="C5" s="46"/>
      <c r="D5" s="52">
        <v>31860</v>
      </c>
      <c r="E5" s="5"/>
      <c r="F5" s="5"/>
      <c r="G5" s="5"/>
      <c r="H5" s="6" t="s">
        <v>66</v>
      </c>
      <c r="I5" s="89" t="s">
        <v>109</v>
      </c>
    </row>
    <row r="6" spans="1:11" ht="37.5" x14ac:dyDescent="0.2">
      <c r="A6" s="15">
        <v>2</v>
      </c>
      <c r="B6" s="51" t="s">
        <v>67</v>
      </c>
      <c r="C6" s="46"/>
      <c r="D6" s="50">
        <v>26750</v>
      </c>
      <c r="E6" s="5"/>
      <c r="F6" s="5"/>
      <c r="G6" s="5"/>
      <c r="H6" s="6" t="s">
        <v>66</v>
      </c>
      <c r="I6" s="53" t="s">
        <v>68</v>
      </c>
    </row>
    <row r="7" spans="1:11" ht="37.5" x14ac:dyDescent="0.2">
      <c r="A7" s="15">
        <v>3</v>
      </c>
      <c r="B7" s="51" t="s">
        <v>69</v>
      </c>
      <c r="C7" s="46"/>
      <c r="D7" s="50">
        <v>43400</v>
      </c>
      <c r="E7" s="5"/>
      <c r="F7" s="5"/>
      <c r="G7" s="5"/>
      <c r="H7" s="6" t="s">
        <v>66</v>
      </c>
      <c r="I7" s="54" t="s">
        <v>70</v>
      </c>
    </row>
    <row r="8" spans="1:11" x14ac:dyDescent="0.2">
      <c r="A8" s="15">
        <v>4</v>
      </c>
      <c r="B8" s="51" t="s">
        <v>71</v>
      </c>
      <c r="C8" s="50">
        <v>2800</v>
      </c>
      <c r="D8" s="46"/>
      <c r="E8" s="5"/>
      <c r="F8" s="5"/>
      <c r="G8" s="5"/>
      <c r="H8" s="6" t="s">
        <v>66</v>
      </c>
      <c r="I8" s="55" t="s">
        <v>72</v>
      </c>
    </row>
    <row r="9" spans="1:11" ht="37.5" x14ac:dyDescent="0.2">
      <c r="A9" s="15">
        <v>5</v>
      </c>
      <c r="B9" s="51" t="s">
        <v>73</v>
      </c>
      <c r="C9" s="50">
        <v>8400</v>
      </c>
      <c r="D9" s="46"/>
      <c r="E9" s="5"/>
      <c r="F9" s="5"/>
      <c r="G9" s="5"/>
      <c r="H9" s="6" t="s">
        <v>66</v>
      </c>
      <c r="I9" s="55" t="s">
        <v>74</v>
      </c>
    </row>
    <row r="10" spans="1:11" ht="37.5" x14ac:dyDescent="0.2">
      <c r="A10" s="15">
        <v>6</v>
      </c>
      <c r="B10" s="51" t="s">
        <v>75</v>
      </c>
      <c r="C10" s="56">
        <v>11000</v>
      </c>
      <c r="D10" s="57"/>
      <c r="E10" s="58"/>
      <c r="F10" s="5"/>
      <c r="G10" s="5"/>
      <c r="H10" s="6" t="s">
        <v>66</v>
      </c>
      <c r="I10" s="53" t="s">
        <v>68</v>
      </c>
    </row>
    <row r="11" spans="1:11" x14ac:dyDescent="0.45">
      <c r="A11" s="15">
        <v>7</v>
      </c>
      <c r="B11" s="59" t="s">
        <v>76</v>
      </c>
      <c r="C11" s="50">
        <v>21060</v>
      </c>
      <c r="D11" s="60"/>
      <c r="E11" s="16"/>
      <c r="F11" s="16"/>
      <c r="G11" s="16"/>
      <c r="H11" s="6" t="s">
        <v>66</v>
      </c>
      <c r="I11" s="55" t="s">
        <v>77</v>
      </c>
    </row>
    <row r="12" spans="1:11" ht="21.75" customHeight="1" x14ac:dyDescent="0.45">
      <c r="A12" s="17"/>
      <c r="B12" s="62" t="s">
        <v>23</v>
      </c>
      <c r="C12" s="63">
        <f>SUM(C5:C11)</f>
        <v>43260</v>
      </c>
      <c r="D12" s="64">
        <f>SUM(D5:D11)</f>
        <v>102010</v>
      </c>
      <c r="E12" s="19"/>
      <c r="F12" s="19"/>
      <c r="G12" s="20"/>
      <c r="H12" s="20"/>
      <c r="I12" s="54"/>
    </row>
    <row r="13" spans="1:11" x14ac:dyDescent="0.2">
      <c r="B13" s="65"/>
    </row>
  </sheetData>
  <mergeCells count="4">
    <mergeCell ref="A1:I1"/>
    <mergeCell ref="A2:I2"/>
    <mergeCell ref="A3:A4"/>
    <mergeCell ref="C3:G3"/>
  </mergeCells>
  <pageMargins left="0.24" right="0.12" top="0.39" bottom="0.12" header="0.12" footer="0.12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20"/>
  <sheetViews>
    <sheetView topLeftCell="A9" zoomScale="130" zoomScaleNormal="130" workbookViewId="0">
      <selection activeCell="A5" sqref="A5:A12"/>
    </sheetView>
  </sheetViews>
  <sheetFormatPr defaultRowHeight="21.75" x14ac:dyDescent="0.2"/>
  <cols>
    <col min="1" max="1" width="3.875" style="2" customWidth="1"/>
    <col min="2" max="2" width="51.75" style="2" customWidth="1"/>
    <col min="3" max="4" width="8.625" style="2" customWidth="1"/>
    <col min="5" max="5" width="5.75" style="2" customWidth="1"/>
    <col min="6" max="6" width="17.375" style="2" customWidth="1"/>
    <col min="7" max="8" width="4.375" style="2" customWidth="1"/>
    <col min="9" max="253" width="9" style="2"/>
    <col min="254" max="254" width="7.125" style="2" customWidth="1"/>
    <col min="255" max="255" width="51.75" style="2" customWidth="1"/>
    <col min="256" max="261" width="11.375" style="2" customWidth="1"/>
    <col min="262" max="262" width="17.375" style="2" customWidth="1"/>
    <col min="263" max="264" width="4.375" style="2" customWidth="1"/>
    <col min="265" max="509" width="9" style="2"/>
    <col min="510" max="510" width="7.125" style="2" customWidth="1"/>
    <col min="511" max="511" width="51.75" style="2" customWidth="1"/>
    <col min="512" max="517" width="11.375" style="2" customWidth="1"/>
    <col min="518" max="518" width="17.375" style="2" customWidth="1"/>
    <col min="519" max="520" width="4.375" style="2" customWidth="1"/>
    <col min="521" max="765" width="9" style="2"/>
    <col min="766" max="766" width="7.125" style="2" customWidth="1"/>
    <col min="767" max="767" width="51.75" style="2" customWidth="1"/>
    <col min="768" max="773" width="11.375" style="2" customWidth="1"/>
    <col min="774" max="774" width="17.375" style="2" customWidth="1"/>
    <col min="775" max="776" width="4.375" style="2" customWidth="1"/>
    <col min="777" max="1021" width="9" style="2"/>
    <col min="1022" max="1022" width="7.125" style="2" customWidth="1"/>
    <col min="1023" max="1023" width="51.75" style="2" customWidth="1"/>
    <col min="1024" max="1029" width="11.375" style="2" customWidth="1"/>
    <col min="1030" max="1030" width="17.375" style="2" customWidth="1"/>
    <col min="1031" max="1032" width="4.375" style="2" customWidth="1"/>
    <col min="1033" max="1277" width="9" style="2"/>
    <col min="1278" max="1278" width="7.125" style="2" customWidth="1"/>
    <col min="1279" max="1279" width="51.75" style="2" customWidth="1"/>
    <col min="1280" max="1285" width="11.375" style="2" customWidth="1"/>
    <col min="1286" max="1286" width="17.375" style="2" customWidth="1"/>
    <col min="1287" max="1288" width="4.375" style="2" customWidth="1"/>
    <col min="1289" max="1533" width="9" style="2"/>
    <col min="1534" max="1534" width="7.125" style="2" customWidth="1"/>
    <col min="1535" max="1535" width="51.75" style="2" customWidth="1"/>
    <col min="1536" max="1541" width="11.375" style="2" customWidth="1"/>
    <col min="1542" max="1542" width="17.375" style="2" customWidth="1"/>
    <col min="1543" max="1544" width="4.375" style="2" customWidth="1"/>
    <col min="1545" max="1789" width="9" style="2"/>
    <col min="1790" max="1790" width="7.125" style="2" customWidth="1"/>
    <col min="1791" max="1791" width="51.75" style="2" customWidth="1"/>
    <col min="1792" max="1797" width="11.375" style="2" customWidth="1"/>
    <col min="1798" max="1798" width="17.375" style="2" customWidth="1"/>
    <col min="1799" max="1800" width="4.375" style="2" customWidth="1"/>
    <col min="1801" max="2045" width="9" style="2"/>
    <col min="2046" max="2046" width="7.125" style="2" customWidth="1"/>
    <col min="2047" max="2047" width="51.75" style="2" customWidth="1"/>
    <col min="2048" max="2053" width="11.375" style="2" customWidth="1"/>
    <col min="2054" max="2054" width="17.375" style="2" customWidth="1"/>
    <col min="2055" max="2056" width="4.375" style="2" customWidth="1"/>
    <col min="2057" max="2301" width="9" style="2"/>
    <col min="2302" max="2302" width="7.125" style="2" customWidth="1"/>
    <col min="2303" max="2303" width="51.75" style="2" customWidth="1"/>
    <col min="2304" max="2309" width="11.375" style="2" customWidth="1"/>
    <col min="2310" max="2310" width="17.375" style="2" customWidth="1"/>
    <col min="2311" max="2312" width="4.375" style="2" customWidth="1"/>
    <col min="2313" max="2557" width="9" style="2"/>
    <col min="2558" max="2558" width="7.125" style="2" customWidth="1"/>
    <col min="2559" max="2559" width="51.75" style="2" customWidth="1"/>
    <col min="2560" max="2565" width="11.375" style="2" customWidth="1"/>
    <col min="2566" max="2566" width="17.375" style="2" customWidth="1"/>
    <col min="2567" max="2568" width="4.375" style="2" customWidth="1"/>
    <col min="2569" max="2813" width="9" style="2"/>
    <col min="2814" max="2814" width="7.125" style="2" customWidth="1"/>
    <col min="2815" max="2815" width="51.75" style="2" customWidth="1"/>
    <col min="2816" max="2821" width="11.375" style="2" customWidth="1"/>
    <col min="2822" max="2822" width="17.375" style="2" customWidth="1"/>
    <col min="2823" max="2824" width="4.375" style="2" customWidth="1"/>
    <col min="2825" max="3069" width="9" style="2"/>
    <col min="3070" max="3070" width="7.125" style="2" customWidth="1"/>
    <col min="3071" max="3071" width="51.75" style="2" customWidth="1"/>
    <col min="3072" max="3077" width="11.375" style="2" customWidth="1"/>
    <col min="3078" max="3078" width="17.375" style="2" customWidth="1"/>
    <col min="3079" max="3080" width="4.375" style="2" customWidth="1"/>
    <col min="3081" max="3325" width="9" style="2"/>
    <col min="3326" max="3326" width="7.125" style="2" customWidth="1"/>
    <col min="3327" max="3327" width="51.75" style="2" customWidth="1"/>
    <col min="3328" max="3333" width="11.375" style="2" customWidth="1"/>
    <col min="3334" max="3334" width="17.375" style="2" customWidth="1"/>
    <col min="3335" max="3336" width="4.375" style="2" customWidth="1"/>
    <col min="3337" max="3581" width="9" style="2"/>
    <col min="3582" max="3582" width="7.125" style="2" customWidth="1"/>
    <col min="3583" max="3583" width="51.75" style="2" customWidth="1"/>
    <col min="3584" max="3589" width="11.375" style="2" customWidth="1"/>
    <col min="3590" max="3590" width="17.375" style="2" customWidth="1"/>
    <col min="3591" max="3592" width="4.375" style="2" customWidth="1"/>
    <col min="3593" max="3837" width="9" style="2"/>
    <col min="3838" max="3838" width="7.125" style="2" customWidth="1"/>
    <col min="3839" max="3839" width="51.75" style="2" customWidth="1"/>
    <col min="3840" max="3845" width="11.375" style="2" customWidth="1"/>
    <col min="3846" max="3846" width="17.375" style="2" customWidth="1"/>
    <col min="3847" max="3848" width="4.375" style="2" customWidth="1"/>
    <col min="3849" max="4093" width="9" style="2"/>
    <col min="4094" max="4094" width="7.125" style="2" customWidth="1"/>
    <col min="4095" max="4095" width="51.75" style="2" customWidth="1"/>
    <col min="4096" max="4101" width="11.375" style="2" customWidth="1"/>
    <col min="4102" max="4102" width="17.375" style="2" customWidth="1"/>
    <col min="4103" max="4104" width="4.375" style="2" customWidth="1"/>
    <col min="4105" max="4349" width="9" style="2"/>
    <col min="4350" max="4350" width="7.125" style="2" customWidth="1"/>
    <col min="4351" max="4351" width="51.75" style="2" customWidth="1"/>
    <col min="4352" max="4357" width="11.375" style="2" customWidth="1"/>
    <col min="4358" max="4358" width="17.375" style="2" customWidth="1"/>
    <col min="4359" max="4360" width="4.375" style="2" customWidth="1"/>
    <col min="4361" max="4605" width="9" style="2"/>
    <col min="4606" max="4606" width="7.125" style="2" customWidth="1"/>
    <col min="4607" max="4607" width="51.75" style="2" customWidth="1"/>
    <col min="4608" max="4613" width="11.375" style="2" customWidth="1"/>
    <col min="4614" max="4614" width="17.375" style="2" customWidth="1"/>
    <col min="4615" max="4616" width="4.375" style="2" customWidth="1"/>
    <col min="4617" max="4861" width="9" style="2"/>
    <col min="4862" max="4862" width="7.125" style="2" customWidth="1"/>
    <col min="4863" max="4863" width="51.75" style="2" customWidth="1"/>
    <col min="4864" max="4869" width="11.375" style="2" customWidth="1"/>
    <col min="4870" max="4870" width="17.375" style="2" customWidth="1"/>
    <col min="4871" max="4872" width="4.375" style="2" customWidth="1"/>
    <col min="4873" max="5117" width="9" style="2"/>
    <col min="5118" max="5118" width="7.125" style="2" customWidth="1"/>
    <col min="5119" max="5119" width="51.75" style="2" customWidth="1"/>
    <col min="5120" max="5125" width="11.375" style="2" customWidth="1"/>
    <col min="5126" max="5126" width="17.375" style="2" customWidth="1"/>
    <col min="5127" max="5128" width="4.375" style="2" customWidth="1"/>
    <col min="5129" max="5373" width="9" style="2"/>
    <col min="5374" max="5374" width="7.125" style="2" customWidth="1"/>
    <col min="5375" max="5375" width="51.75" style="2" customWidth="1"/>
    <col min="5376" max="5381" width="11.375" style="2" customWidth="1"/>
    <col min="5382" max="5382" width="17.375" style="2" customWidth="1"/>
    <col min="5383" max="5384" width="4.375" style="2" customWidth="1"/>
    <col min="5385" max="5629" width="9" style="2"/>
    <col min="5630" max="5630" width="7.125" style="2" customWidth="1"/>
    <col min="5631" max="5631" width="51.75" style="2" customWidth="1"/>
    <col min="5632" max="5637" width="11.375" style="2" customWidth="1"/>
    <col min="5638" max="5638" width="17.375" style="2" customWidth="1"/>
    <col min="5639" max="5640" width="4.375" style="2" customWidth="1"/>
    <col min="5641" max="5885" width="9" style="2"/>
    <col min="5886" max="5886" width="7.125" style="2" customWidth="1"/>
    <col min="5887" max="5887" width="51.75" style="2" customWidth="1"/>
    <col min="5888" max="5893" width="11.375" style="2" customWidth="1"/>
    <col min="5894" max="5894" width="17.375" style="2" customWidth="1"/>
    <col min="5895" max="5896" width="4.375" style="2" customWidth="1"/>
    <col min="5897" max="6141" width="9" style="2"/>
    <col min="6142" max="6142" width="7.125" style="2" customWidth="1"/>
    <col min="6143" max="6143" width="51.75" style="2" customWidth="1"/>
    <col min="6144" max="6149" width="11.375" style="2" customWidth="1"/>
    <col min="6150" max="6150" width="17.375" style="2" customWidth="1"/>
    <col min="6151" max="6152" width="4.375" style="2" customWidth="1"/>
    <col min="6153" max="6397" width="9" style="2"/>
    <col min="6398" max="6398" width="7.125" style="2" customWidth="1"/>
    <col min="6399" max="6399" width="51.75" style="2" customWidth="1"/>
    <col min="6400" max="6405" width="11.375" style="2" customWidth="1"/>
    <col min="6406" max="6406" width="17.375" style="2" customWidth="1"/>
    <col min="6407" max="6408" width="4.375" style="2" customWidth="1"/>
    <col min="6409" max="6653" width="9" style="2"/>
    <col min="6654" max="6654" width="7.125" style="2" customWidth="1"/>
    <col min="6655" max="6655" width="51.75" style="2" customWidth="1"/>
    <col min="6656" max="6661" width="11.375" style="2" customWidth="1"/>
    <col min="6662" max="6662" width="17.375" style="2" customWidth="1"/>
    <col min="6663" max="6664" width="4.375" style="2" customWidth="1"/>
    <col min="6665" max="6909" width="9" style="2"/>
    <col min="6910" max="6910" width="7.125" style="2" customWidth="1"/>
    <col min="6911" max="6911" width="51.75" style="2" customWidth="1"/>
    <col min="6912" max="6917" width="11.375" style="2" customWidth="1"/>
    <col min="6918" max="6918" width="17.375" style="2" customWidth="1"/>
    <col min="6919" max="6920" width="4.375" style="2" customWidth="1"/>
    <col min="6921" max="7165" width="9" style="2"/>
    <col min="7166" max="7166" width="7.125" style="2" customWidth="1"/>
    <col min="7167" max="7167" width="51.75" style="2" customWidth="1"/>
    <col min="7168" max="7173" width="11.375" style="2" customWidth="1"/>
    <col min="7174" max="7174" width="17.375" style="2" customWidth="1"/>
    <col min="7175" max="7176" width="4.375" style="2" customWidth="1"/>
    <col min="7177" max="7421" width="9" style="2"/>
    <col min="7422" max="7422" width="7.125" style="2" customWidth="1"/>
    <col min="7423" max="7423" width="51.75" style="2" customWidth="1"/>
    <col min="7424" max="7429" width="11.375" style="2" customWidth="1"/>
    <col min="7430" max="7430" width="17.375" style="2" customWidth="1"/>
    <col min="7431" max="7432" width="4.375" style="2" customWidth="1"/>
    <col min="7433" max="7677" width="9" style="2"/>
    <col min="7678" max="7678" width="7.125" style="2" customWidth="1"/>
    <col min="7679" max="7679" width="51.75" style="2" customWidth="1"/>
    <col min="7680" max="7685" width="11.375" style="2" customWidth="1"/>
    <col min="7686" max="7686" width="17.375" style="2" customWidth="1"/>
    <col min="7687" max="7688" width="4.375" style="2" customWidth="1"/>
    <col min="7689" max="7933" width="9" style="2"/>
    <col min="7934" max="7934" width="7.125" style="2" customWidth="1"/>
    <col min="7935" max="7935" width="51.75" style="2" customWidth="1"/>
    <col min="7936" max="7941" width="11.375" style="2" customWidth="1"/>
    <col min="7942" max="7942" width="17.375" style="2" customWidth="1"/>
    <col min="7943" max="7944" width="4.375" style="2" customWidth="1"/>
    <col min="7945" max="8189" width="9" style="2"/>
    <col min="8190" max="8190" width="7.125" style="2" customWidth="1"/>
    <col min="8191" max="8191" width="51.75" style="2" customWidth="1"/>
    <col min="8192" max="8197" width="11.375" style="2" customWidth="1"/>
    <col min="8198" max="8198" width="17.375" style="2" customWidth="1"/>
    <col min="8199" max="8200" width="4.375" style="2" customWidth="1"/>
    <col min="8201" max="8445" width="9" style="2"/>
    <col min="8446" max="8446" width="7.125" style="2" customWidth="1"/>
    <col min="8447" max="8447" width="51.75" style="2" customWidth="1"/>
    <col min="8448" max="8453" width="11.375" style="2" customWidth="1"/>
    <col min="8454" max="8454" width="17.375" style="2" customWidth="1"/>
    <col min="8455" max="8456" width="4.375" style="2" customWidth="1"/>
    <col min="8457" max="8701" width="9" style="2"/>
    <col min="8702" max="8702" width="7.125" style="2" customWidth="1"/>
    <col min="8703" max="8703" width="51.75" style="2" customWidth="1"/>
    <col min="8704" max="8709" width="11.375" style="2" customWidth="1"/>
    <col min="8710" max="8710" width="17.375" style="2" customWidth="1"/>
    <col min="8711" max="8712" width="4.375" style="2" customWidth="1"/>
    <col min="8713" max="8957" width="9" style="2"/>
    <col min="8958" max="8958" width="7.125" style="2" customWidth="1"/>
    <col min="8959" max="8959" width="51.75" style="2" customWidth="1"/>
    <col min="8960" max="8965" width="11.375" style="2" customWidth="1"/>
    <col min="8966" max="8966" width="17.375" style="2" customWidth="1"/>
    <col min="8967" max="8968" width="4.375" style="2" customWidth="1"/>
    <col min="8969" max="9213" width="9" style="2"/>
    <col min="9214" max="9214" width="7.125" style="2" customWidth="1"/>
    <col min="9215" max="9215" width="51.75" style="2" customWidth="1"/>
    <col min="9216" max="9221" width="11.375" style="2" customWidth="1"/>
    <col min="9222" max="9222" width="17.375" style="2" customWidth="1"/>
    <col min="9223" max="9224" width="4.375" style="2" customWidth="1"/>
    <col min="9225" max="9469" width="9" style="2"/>
    <col min="9470" max="9470" width="7.125" style="2" customWidth="1"/>
    <col min="9471" max="9471" width="51.75" style="2" customWidth="1"/>
    <col min="9472" max="9477" width="11.375" style="2" customWidth="1"/>
    <col min="9478" max="9478" width="17.375" style="2" customWidth="1"/>
    <col min="9479" max="9480" width="4.375" style="2" customWidth="1"/>
    <col min="9481" max="9725" width="9" style="2"/>
    <col min="9726" max="9726" width="7.125" style="2" customWidth="1"/>
    <col min="9727" max="9727" width="51.75" style="2" customWidth="1"/>
    <col min="9728" max="9733" width="11.375" style="2" customWidth="1"/>
    <col min="9734" max="9734" width="17.375" style="2" customWidth="1"/>
    <col min="9735" max="9736" width="4.375" style="2" customWidth="1"/>
    <col min="9737" max="9981" width="9" style="2"/>
    <col min="9982" max="9982" width="7.125" style="2" customWidth="1"/>
    <col min="9983" max="9983" width="51.75" style="2" customWidth="1"/>
    <col min="9984" max="9989" width="11.375" style="2" customWidth="1"/>
    <col min="9990" max="9990" width="17.375" style="2" customWidth="1"/>
    <col min="9991" max="9992" width="4.375" style="2" customWidth="1"/>
    <col min="9993" max="10237" width="9" style="2"/>
    <col min="10238" max="10238" width="7.125" style="2" customWidth="1"/>
    <col min="10239" max="10239" width="51.75" style="2" customWidth="1"/>
    <col min="10240" max="10245" width="11.375" style="2" customWidth="1"/>
    <col min="10246" max="10246" width="17.375" style="2" customWidth="1"/>
    <col min="10247" max="10248" width="4.375" style="2" customWidth="1"/>
    <col min="10249" max="10493" width="9" style="2"/>
    <col min="10494" max="10494" width="7.125" style="2" customWidth="1"/>
    <col min="10495" max="10495" width="51.75" style="2" customWidth="1"/>
    <col min="10496" max="10501" width="11.375" style="2" customWidth="1"/>
    <col min="10502" max="10502" width="17.375" style="2" customWidth="1"/>
    <col min="10503" max="10504" width="4.375" style="2" customWidth="1"/>
    <col min="10505" max="10749" width="9" style="2"/>
    <col min="10750" max="10750" width="7.125" style="2" customWidth="1"/>
    <col min="10751" max="10751" width="51.75" style="2" customWidth="1"/>
    <col min="10752" max="10757" width="11.375" style="2" customWidth="1"/>
    <col min="10758" max="10758" width="17.375" style="2" customWidth="1"/>
    <col min="10759" max="10760" width="4.375" style="2" customWidth="1"/>
    <col min="10761" max="11005" width="9" style="2"/>
    <col min="11006" max="11006" width="7.125" style="2" customWidth="1"/>
    <col min="11007" max="11007" width="51.75" style="2" customWidth="1"/>
    <col min="11008" max="11013" width="11.375" style="2" customWidth="1"/>
    <col min="11014" max="11014" width="17.375" style="2" customWidth="1"/>
    <col min="11015" max="11016" width="4.375" style="2" customWidth="1"/>
    <col min="11017" max="11261" width="9" style="2"/>
    <col min="11262" max="11262" width="7.125" style="2" customWidth="1"/>
    <col min="11263" max="11263" width="51.75" style="2" customWidth="1"/>
    <col min="11264" max="11269" width="11.375" style="2" customWidth="1"/>
    <col min="11270" max="11270" width="17.375" style="2" customWidth="1"/>
    <col min="11271" max="11272" width="4.375" style="2" customWidth="1"/>
    <col min="11273" max="11517" width="9" style="2"/>
    <col min="11518" max="11518" width="7.125" style="2" customWidth="1"/>
    <col min="11519" max="11519" width="51.75" style="2" customWidth="1"/>
    <col min="11520" max="11525" width="11.375" style="2" customWidth="1"/>
    <col min="11526" max="11526" width="17.375" style="2" customWidth="1"/>
    <col min="11527" max="11528" width="4.375" style="2" customWidth="1"/>
    <col min="11529" max="11773" width="9" style="2"/>
    <col min="11774" max="11774" width="7.125" style="2" customWidth="1"/>
    <col min="11775" max="11775" width="51.75" style="2" customWidth="1"/>
    <col min="11776" max="11781" width="11.375" style="2" customWidth="1"/>
    <col min="11782" max="11782" width="17.375" style="2" customWidth="1"/>
    <col min="11783" max="11784" width="4.375" style="2" customWidth="1"/>
    <col min="11785" max="12029" width="9" style="2"/>
    <col min="12030" max="12030" width="7.125" style="2" customWidth="1"/>
    <col min="12031" max="12031" width="51.75" style="2" customWidth="1"/>
    <col min="12032" max="12037" width="11.375" style="2" customWidth="1"/>
    <col min="12038" max="12038" width="17.375" style="2" customWidth="1"/>
    <col min="12039" max="12040" width="4.375" style="2" customWidth="1"/>
    <col min="12041" max="12285" width="9" style="2"/>
    <col min="12286" max="12286" width="7.125" style="2" customWidth="1"/>
    <col min="12287" max="12287" width="51.75" style="2" customWidth="1"/>
    <col min="12288" max="12293" width="11.375" style="2" customWidth="1"/>
    <col min="12294" max="12294" width="17.375" style="2" customWidth="1"/>
    <col min="12295" max="12296" width="4.375" style="2" customWidth="1"/>
    <col min="12297" max="12541" width="9" style="2"/>
    <col min="12542" max="12542" width="7.125" style="2" customWidth="1"/>
    <col min="12543" max="12543" width="51.75" style="2" customWidth="1"/>
    <col min="12544" max="12549" width="11.375" style="2" customWidth="1"/>
    <col min="12550" max="12550" width="17.375" style="2" customWidth="1"/>
    <col min="12551" max="12552" width="4.375" style="2" customWidth="1"/>
    <col min="12553" max="12797" width="9" style="2"/>
    <col min="12798" max="12798" width="7.125" style="2" customWidth="1"/>
    <col min="12799" max="12799" width="51.75" style="2" customWidth="1"/>
    <col min="12800" max="12805" width="11.375" style="2" customWidth="1"/>
    <col min="12806" max="12806" width="17.375" style="2" customWidth="1"/>
    <col min="12807" max="12808" width="4.375" style="2" customWidth="1"/>
    <col min="12809" max="13053" width="9" style="2"/>
    <col min="13054" max="13054" width="7.125" style="2" customWidth="1"/>
    <col min="13055" max="13055" width="51.75" style="2" customWidth="1"/>
    <col min="13056" max="13061" width="11.375" style="2" customWidth="1"/>
    <col min="13062" max="13062" width="17.375" style="2" customWidth="1"/>
    <col min="13063" max="13064" width="4.375" style="2" customWidth="1"/>
    <col min="13065" max="13309" width="9" style="2"/>
    <col min="13310" max="13310" width="7.125" style="2" customWidth="1"/>
    <col min="13311" max="13311" width="51.75" style="2" customWidth="1"/>
    <col min="13312" max="13317" width="11.375" style="2" customWidth="1"/>
    <col min="13318" max="13318" width="17.375" style="2" customWidth="1"/>
    <col min="13319" max="13320" width="4.375" style="2" customWidth="1"/>
    <col min="13321" max="13565" width="9" style="2"/>
    <col min="13566" max="13566" width="7.125" style="2" customWidth="1"/>
    <col min="13567" max="13567" width="51.75" style="2" customWidth="1"/>
    <col min="13568" max="13573" width="11.375" style="2" customWidth="1"/>
    <col min="13574" max="13574" width="17.375" style="2" customWidth="1"/>
    <col min="13575" max="13576" width="4.375" style="2" customWidth="1"/>
    <col min="13577" max="13821" width="9" style="2"/>
    <col min="13822" max="13822" width="7.125" style="2" customWidth="1"/>
    <col min="13823" max="13823" width="51.75" style="2" customWidth="1"/>
    <col min="13824" max="13829" width="11.375" style="2" customWidth="1"/>
    <col min="13830" max="13830" width="17.375" style="2" customWidth="1"/>
    <col min="13831" max="13832" width="4.375" style="2" customWidth="1"/>
    <col min="13833" max="14077" width="9" style="2"/>
    <col min="14078" max="14078" width="7.125" style="2" customWidth="1"/>
    <col min="14079" max="14079" width="51.75" style="2" customWidth="1"/>
    <col min="14080" max="14085" width="11.375" style="2" customWidth="1"/>
    <col min="14086" max="14086" width="17.375" style="2" customWidth="1"/>
    <col min="14087" max="14088" width="4.375" style="2" customWidth="1"/>
    <col min="14089" max="14333" width="9" style="2"/>
    <col min="14334" max="14334" width="7.125" style="2" customWidth="1"/>
    <col min="14335" max="14335" width="51.75" style="2" customWidth="1"/>
    <col min="14336" max="14341" width="11.375" style="2" customWidth="1"/>
    <col min="14342" max="14342" width="17.375" style="2" customWidth="1"/>
    <col min="14343" max="14344" width="4.375" style="2" customWidth="1"/>
    <col min="14345" max="14589" width="9" style="2"/>
    <col min="14590" max="14590" width="7.125" style="2" customWidth="1"/>
    <col min="14591" max="14591" width="51.75" style="2" customWidth="1"/>
    <col min="14592" max="14597" width="11.375" style="2" customWidth="1"/>
    <col min="14598" max="14598" width="17.375" style="2" customWidth="1"/>
    <col min="14599" max="14600" width="4.375" style="2" customWidth="1"/>
    <col min="14601" max="14845" width="9" style="2"/>
    <col min="14846" max="14846" width="7.125" style="2" customWidth="1"/>
    <col min="14847" max="14847" width="51.75" style="2" customWidth="1"/>
    <col min="14848" max="14853" width="11.375" style="2" customWidth="1"/>
    <col min="14854" max="14854" width="17.375" style="2" customWidth="1"/>
    <col min="14855" max="14856" width="4.375" style="2" customWidth="1"/>
    <col min="14857" max="15101" width="9" style="2"/>
    <col min="15102" max="15102" width="7.125" style="2" customWidth="1"/>
    <col min="15103" max="15103" width="51.75" style="2" customWidth="1"/>
    <col min="15104" max="15109" width="11.375" style="2" customWidth="1"/>
    <col min="15110" max="15110" width="17.375" style="2" customWidth="1"/>
    <col min="15111" max="15112" width="4.375" style="2" customWidth="1"/>
    <col min="15113" max="15357" width="9" style="2"/>
    <col min="15358" max="15358" width="7.125" style="2" customWidth="1"/>
    <col min="15359" max="15359" width="51.75" style="2" customWidth="1"/>
    <col min="15360" max="15365" width="11.375" style="2" customWidth="1"/>
    <col min="15366" max="15366" width="17.375" style="2" customWidth="1"/>
    <col min="15367" max="15368" width="4.375" style="2" customWidth="1"/>
    <col min="15369" max="15613" width="9" style="2"/>
    <col min="15614" max="15614" width="7.125" style="2" customWidth="1"/>
    <col min="15615" max="15615" width="51.75" style="2" customWidth="1"/>
    <col min="15616" max="15621" width="11.375" style="2" customWidth="1"/>
    <col min="15622" max="15622" width="17.375" style="2" customWidth="1"/>
    <col min="15623" max="15624" width="4.375" style="2" customWidth="1"/>
    <col min="15625" max="15869" width="9" style="2"/>
    <col min="15870" max="15870" width="7.125" style="2" customWidth="1"/>
    <col min="15871" max="15871" width="51.75" style="2" customWidth="1"/>
    <col min="15872" max="15877" width="11.375" style="2" customWidth="1"/>
    <col min="15878" max="15878" width="17.375" style="2" customWidth="1"/>
    <col min="15879" max="15880" width="4.375" style="2" customWidth="1"/>
    <col min="15881" max="16125" width="9" style="2"/>
    <col min="16126" max="16126" width="7.125" style="2" customWidth="1"/>
    <col min="16127" max="16127" width="51.75" style="2" customWidth="1"/>
    <col min="16128" max="16133" width="11.375" style="2" customWidth="1"/>
    <col min="16134" max="16134" width="17.375" style="2" customWidth="1"/>
    <col min="16135" max="16136" width="4.375" style="2" customWidth="1"/>
    <col min="16137" max="16384" width="9" style="2"/>
  </cols>
  <sheetData>
    <row r="1" spans="1:8" ht="21" customHeight="1" x14ac:dyDescent="0.2">
      <c r="A1" s="306" t="s">
        <v>0</v>
      </c>
      <c r="B1" s="306"/>
      <c r="C1" s="306"/>
      <c r="D1" s="306"/>
      <c r="E1" s="306"/>
      <c r="F1" s="306"/>
      <c r="G1" s="1"/>
      <c r="H1" s="1"/>
    </row>
    <row r="2" spans="1:8" ht="21" customHeight="1" x14ac:dyDescent="0.2">
      <c r="A2" s="306" t="s">
        <v>1</v>
      </c>
      <c r="B2" s="306"/>
      <c r="C2" s="306"/>
      <c r="D2" s="306"/>
      <c r="E2" s="306"/>
      <c r="F2" s="306"/>
      <c r="G2" s="1"/>
      <c r="H2" s="1"/>
    </row>
    <row r="3" spans="1:8" x14ac:dyDescent="0.2">
      <c r="A3" s="296" t="s">
        <v>2</v>
      </c>
      <c r="B3" s="3" t="s">
        <v>3</v>
      </c>
      <c r="C3" s="300" t="s">
        <v>4</v>
      </c>
      <c r="D3" s="300"/>
      <c r="E3" s="300"/>
      <c r="F3" s="6" t="s">
        <v>6</v>
      </c>
    </row>
    <row r="4" spans="1:8" x14ac:dyDescent="0.2">
      <c r="A4" s="297"/>
      <c r="B4" s="5" t="s">
        <v>7</v>
      </c>
      <c r="C4" s="6" t="s">
        <v>8</v>
      </c>
      <c r="D4" s="6" t="s">
        <v>9</v>
      </c>
      <c r="E4" s="6" t="s">
        <v>12</v>
      </c>
      <c r="F4" s="6" t="s">
        <v>14</v>
      </c>
    </row>
    <row r="5" spans="1:8" s="40" customFormat="1" ht="24" x14ac:dyDescent="0.55000000000000004">
      <c r="A5" s="37">
        <v>1</v>
      </c>
      <c r="B5" s="38" t="s">
        <v>84</v>
      </c>
      <c r="C5" s="39"/>
      <c r="D5" s="42">
        <v>80000</v>
      </c>
      <c r="E5" s="42"/>
      <c r="F5" s="80" t="s">
        <v>45</v>
      </c>
    </row>
    <row r="6" spans="1:8" s="40" customFormat="1" x14ac:dyDescent="0.5">
      <c r="A6" s="37">
        <v>2</v>
      </c>
      <c r="B6" s="41" t="s">
        <v>44</v>
      </c>
      <c r="C6" s="42"/>
      <c r="D6" s="43">
        <v>1170</v>
      </c>
      <c r="E6" s="42"/>
      <c r="F6" s="80" t="s">
        <v>45</v>
      </c>
    </row>
    <row r="7" spans="1:8" s="40" customFormat="1" ht="43.5" x14ac:dyDescent="0.5">
      <c r="A7" s="84">
        <v>3</v>
      </c>
      <c r="B7" s="85" t="s">
        <v>46</v>
      </c>
      <c r="C7" s="42"/>
      <c r="D7" s="43">
        <v>11000</v>
      </c>
      <c r="E7" s="42"/>
      <c r="F7" s="80" t="s">
        <v>45</v>
      </c>
    </row>
    <row r="8" spans="1:8" s="40" customFormat="1" ht="43.5" x14ac:dyDescent="0.5">
      <c r="A8" s="37">
        <v>4</v>
      </c>
      <c r="B8" s="85" t="s">
        <v>49</v>
      </c>
      <c r="C8" s="39"/>
      <c r="D8" s="43">
        <v>39185</v>
      </c>
      <c r="E8" s="42"/>
      <c r="F8" s="81" t="s">
        <v>48</v>
      </c>
    </row>
    <row r="9" spans="1:8" s="40" customFormat="1" ht="69" x14ac:dyDescent="0.5">
      <c r="A9" s="37">
        <v>5</v>
      </c>
      <c r="B9" s="86" t="s">
        <v>50</v>
      </c>
      <c r="C9" s="42"/>
      <c r="D9" s="43">
        <v>8500</v>
      </c>
      <c r="E9" s="42"/>
      <c r="F9" s="82" t="s">
        <v>51</v>
      </c>
    </row>
    <row r="10" spans="1:8" s="40" customFormat="1" ht="103.5" x14ac:dyDescent="0.2">
      <c r="A10" s="84">
        <v>6</v>
      </c>
      <c r="B10" s="86" t="s">
        <v>52</v>
      </c>
      <c r="C10" s="39"/>
      <c r="D10" s="42"/>
      <c r="E10" s="83" t="s">
        <v>53</v>
      </c>
      <c r="F10" s="82" t="s">
        <v>47</v>
      </c>
    </row>
    <row r="11" spans="1:8" s="40" customFormat="1" x14ac:dyDescent="0.2">
      <c r="A11" s="37">
        <v>7</v>
      </c>
      <c r="B11" s="86" t="s">
        <v>54</v>
      </c>
      <c r="C11" s="39"/>
      <c r="D11" s="39">
        <v>16450</v>
      </c>
      <c r="E11" s="42"/>
      <c r="F11" s="82" t="s">
        <v>55</v>
      </c>
    </row>
    <row r="12" spans="1:8" s="40" customFormat="1" ht="37.5" x14ac:dyDescent="0.2">
      <c r="A12" s="37">
        <v>8</v>
      </c>
      <c r="B12" s="86" t="s">
        <v>56</v>
      </c>
      <c r="C12" s="39"/>
      <c r="D12" s="39">
        <v>3595</v>
      </c>
      <c r="E12" s="42"/>
      <c r="F12" s="81" t="s">
        <v>57</v>
      </c>
    </row>
    <row r="13" spans="1:8" ht="21.75" customHeight="1" x14ac:dyDescent="0.2">
      <c r="A13" s="18"/>
      <c r="B13" s="18" t="s">
        <v>23</v>
      </c>
      <c r="C13" s="18"/>
      <c r="D13" s="20"/>
      <c r="E13" s="20"/>
      <c r="F13" s="20"/>
    </row>
    <row r="15" spans="1:8" ht="18.75" customHeight="1" x14ac:dyDescent="0.2">
      <c r="A15" s="315"/>
      <c r="B15" s="315"/>
      <c r="C15" s="21"/>
      <c r="D15" s="21"/>
      <c r="E15" s="21"/>
      <c r="G15" s="21"/>
      <c r="H15" s="21"/>
    </row>
    <row r="16" spans="1:8" ht="18.75" customHeight="1" x14ac:dyDescent="0.2">
      <c r="A16" s="315"/>
      <c r="B16" s="315"/>
      <c r="C16" s="21"/>
      <c r="D16" s="21"/>
      <c r="E16" s="21"/>
      <c r="G16" s="21"/>
      <c r="H16" s="21"/>
    </row>
    <row r="17" spans="1:8" ht="18.75" customHeight="1" x14ac:dyDescent="0.2">
      <c r="A17" s="315"/>
      <c r="B17" s="315"/>
      <c r="C17" s="21"/>
      <c r="D17" s="21"/>
      <c r="E17" s="21"/>
      <c r="G17" s="21"/>
      <c r="H17" s="21"/>
    </row>
    <row r="18" spans="1:8" ht="18.75" customHeight="1" x14ac:dyDescent="0.2">
      <c r="G18" s="21"/>
      <c r="H18" s="21"/>
    </row>
    <row r="20" spans="1:8" x14ac:dyDescent="0.2">
      <c r="B20" s="22"/>
    </row>
  </sheetData>
  <mergeCells count="7">
    <mergeCell ref="A16:B16"/>
    <mergeCell ref="A17:B17"/>
    <mergeCell ref="A1:F1"/>
    <mergeCell ref="A2:F2"/>
    <mergeCell ref="A3:A4"/>
    <mergeCell ref="C3:E3"/>
    <mergeCell ref="A15:B15"/>
  </mergeCells>
  <pageMargins left="0.24" right="0.12" top="0.39" bottom="0.12" header="0.12" footer="0.1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ตามยุทธ</vt:lpstr>
      <vt:lpstr>รวมโครงการรพ (cUP61 ล่าสุด)</vt:lpstr>
      <vt:lpstr>รวมโครงการรพ</vt:lpstr>
      <vt:lpstr>แผนไทย</vt:lpstr>
      <vt:lpstr>ประกัน ไอที</vt:lpstr>
      <vt:lpstr>อื่นๆ</vt:lpstr>
      <vt:lpstr>ปฐมภูมิ</vt:lpstr>
      <vt:lpstr>ER</vt:lpstr>
      <vt:lpstr>ทันตกรรม</vt:lpstr>
      <vt:lpstr>OPD</vt:lpstr>
      <vt:lpstr>NCD</vt:lpstr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ComiT</dc:creator>
  <cp:lastModifiedBy>PTTYPE</cp:lastModifiedBy>
  <cp:lastPrinted>2019-03-12T07:38:21Z</cp:lastPrinted>
  <dcterms:created xsi:type="dcterms:W3CDTF">2018-10-25T04:08:28Z</dcterms:created>
  <dcterms:modified xsi:type="dcterms:W3CDTF">2019-03-12T07:47:50Z</dcterms:modified>
</cp:coreProperties>
</file>